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7.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8.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9.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1.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borja\Desktop\masterclass\"/>
    </mc:Choice>
  </mc:AlternateContent>
  <xr:revisionPtr revIDLastSave="0" documentId="13_ncr:1_{62255C4E-5D44-41FE-8905-BE93E85450A2}" xr6:coauthVersionLast="47" xr6:coauthVersionMax="47" xr10:uidLastSave="{00000000-0000-0000-0000-000000000000}"/>
  <bookViews>
    <workbookView xWindow="-108" yWindow="-108" windowWidth="23256" windowHeight="12456" tabRatio="708" firstSheet="5" activeTab="8" xr2:uid="{D22A3A2B-594B-40A4-A0BD-1FC6BB21F33D}"/>
  </bookViews>
  <sheets>
    <sheet name="Übersicht" sheetId="1" r:id="rId1"/>
    <sheet name="60-40 Portfolio" sheetId="2" r:id="rId2"/>
    <sheet name="Core Satellite" sheetId="3" r:id="rId3"/>
    <sheet name="Allwetter-Portfolio" sheetId="5" r:id="rId4"/>
    <sheet name="Pantoffel-Portfolio" sheetId="6" r:id="rId5"/>
    <sheet name="Weltportfolio LVL 1" sheetId="7" r:id="rId6"/>
    <sheet name="Weltportfolio LVL 2" sheetId="8" r:id="rId7"/>
    <sheet name="Weltportfolio ETF" sheetId="9" r:id="rId8"/>
    <sheet name="Weltportfolio ETF 2" sheetId="10" r:id="rId9"/>
    <sheet name="Mutli Cap" sheetId="11" r:id="rId10"/>
    <sheet name="Eigene Strategie" sheetId="12"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2" l="1"/>
  <c r="D11" i="12"/>
  <c r="D10" i="12"/>
  <c r="D9" i="12"/>
  <c r="D8" i="12"/>
  <c r="D7" i="12"/>
  <c r="D5" i="12"/>
  <c r="D8" i="11"/>
  <c r="D7" i="11"/>
  <c r="D6" i="11"/>
  <c r="D5" i="11"/>
  <c r="D5" i="10"/>
  <c r="D5" i="9"/>
  <c r="D7" i="10"/>
  <c r="D8" i="10"/>
  <c r="D8" i="9"/>
  <c r="D7" i="9"/>
  <c r="D6" i="9"/>
  <c r="D6" i="10"/>
  <c r="D10" i="8"/>
  <c r="D9" i="8"/>
  <c r="D8" i="8"/>
  <c r="D7" i="8"/>
  <c r="D6" i="8"/>
  <c r="D5" i="8"/>
  <c r="D11" i="8"/>
  <c r="D9" i="7"/>
  <c r="D8" i="7"/>
  <c r="D7" i="7"/>
  <c r="D6" i="7"/>
  <c r="D5" i="7"/>
  <c r="D8" i="6"/>
  <c r="D7" i="6"/>
  <c r="D5" i="6"/>
  <c r="D6" i="6"/>
  <c r="D11" i="5"/>
  <c r="D10" i="5"/>
  <c r="D9" i="5"/>
  <c r="D8" i="5"/>
  <c r="D7" i="5"/>
  <c r="D6" i="5"/>
  <c r="D5" i="5"/>
  <c r="D11" i="2"/>
  <c r="D10" i="2"/>
  <c r="D8" i="2"/>
  <c r="D7" i="2"/>
  <c r="D6" i="2"/>
  <c r="D5" i="2"/>
  <c r="D11" i="3"/>
  <c r="D10" i="3"/>
  <c r="D9" i="3"/>
  <c r="D7" i="3"/>
  <c r="D6" i="3"/>
  <c r="D5" i="3"/>
  <c r="D8" i="3"/>
  <c r="D9" i="2"/>
</calcChain>
</file>

<file path=xl/sharedStrings.xml><?xml version="1.0" encoding="utf-8"?>
<sst xmlns="http://schemas.openxmlformats.org/spreadsheetml/2006/main" count="232" uniqueCount="122">
  <si>
    <t>Konservativ</t>
  </si>
  <si>
    <t>Ausgewogen</t>
  </si>
  <si>
    <t>Anleihen</t>
  </si>
  <si>
    <t>ETF - Strategie Tool</t>
  </si>
  <si>
    <t>Weltportfolio (Kommer)</t>
  </si>
  <si>
    <t>60-40 Portfolio</t>
  </si>
  <si>
    <t>Norwegischer Staatsfonds</t>
  </si>
  <si>
    <t>Yale Stiftungsfonds</t>
  </si>
  <si>
    <t>Golden-Butterfly-Portfolio</t>
  </si>
  <si>
    <t>40-30-30-Portfolio</t>
  </si>
  <si>
    <t>Art</t>
  </si>
  <si>
    <t>Strategie</t>
  </si>
  <si>
    <t>Anzahl ETFs</t>
  </si>
  <si>
    <t>Schwerpunkt</t>
  </si>
  <si>
    <t>Renditechancen</t>
  </si>
  <si>
    <t>Risikoverhältniss</t>
  </si>
  <si>
    <t>Klassisch</t>
  </si>
  <si>
    <t>60% Aktien, 40% Anleihen</t>
  </si>
  <si>
    <t>Mittel bis hoch</t>
  </si>
  <si>
    <t>Mittel</t>
  </si>
  <si>
    <t>Modern</t>
  </si>
  <si>
    <t>Variabel</t>
  </si>
  <si>
    <t>Kern aus stabilen ETFs, Satelliten aus spekulativeren Anlagen</t>
  </si>
  <si>
    <t>Hoch</t>
  </si>
  <si>
    <t>Allwetter-Portfolio</t>
  </si>
  <si>
    <t>Dynamisch</t>
  </si>
  <si>
    <t>Pantoffel-Portfolio</t>
  </si>
  <si>
    <t>Einfach</t>
  </si>
  <si>
    <t>Global diversifiziert</t>
  </si>
  <si>
    <t>Staatsfonds</t>
  </si>
  <si>
    <t>70% Aktien, 27% Anleihen, 3% Immobilien</t>
  </si>
  <si>
    <t>Universitätsfonds</t>
  </si>
  <si>
    <t>25% Aktien, 25% Anleihen, 25% Gold, 25% Cash</t>
  </si>
  <si>
    <t>40% Aktien, 30% Anleihen, 30% Rohstoffe (z.B. Gold)</t>
  </si>
  <si>
    <t>50% Aktien-ETFs, 50% sichere Anlagen (Tagesgeld/Anleihen)</t>
  </si>
  <si>
    <t>30% Aktien, 55% Anleihen, 7.5% Gold, 7.5% Rohstoffe</t>
  </si>
  <si>
    <t>57% Aktien, 7% Anleihen, 2.8% Rohstoffe, 10% Immobilien, 23% Absolute-Return</t>
  </si>
  <si>
    <t>Geeignet für</t>
  </si>
  <si>
    <t>Anfänger</t>
  </si>
  <si>
    <t>Jeden</t>
  </si>
  <si>
    <t>Fortschrittene</t>
  </si>
  <si>
    <t>Experten</t>
  </si>
  <si>
    <t>Anlageart</t>
  </si>
  <si>
    <t>Investitionssumme</t>
  </si>
  <si>
    <t>Monatliche Investition</t>
  </si>
  <si>
    <t>Gesamtinvestition</t>
  </si>
  <si>
    <t>Aktien-ETFs</t>
  </si>
  <si>
    <t>Msci World</t>
  </si>
  <si>
    <t>S&amp;P 500</t>
  </si>
  <si>
    <t>Small Cap</t>
  </si>
  <si>
    <t>US-Treasuries</t>
  </si>
  <si>
    <t>Deutsche Bundesanleihen</t>
  </si>
  <si>
    <t>ODER</t>
  </si>
  <si>
    <t xml:space="preserve">Gewichtung </t>
  </si>
  <si>
    <r>
      <rPr>
        <b/>
        <sz val="12"/>
        <color theme="1"/>
        <rFont val="Aptos Narrow"/>
        <scheme val="minor"/>
      </rPr>
      <t>Vor- und Nachteile eines 60/40-Portfolios</t>
    </r>
    <r>
      <rPr>
        <b/>
        <sz val="11"/>
        <color theme="1"/>
        <rFont val="Aptos Narrow"/>
        <scheme val="minor"/>
      </rPr>
      <t xml:space="preserve">
Vorteile:
</t>
    </r>
    <r>
      <rPr>
        <sz val="11"/>
        <color theme="1"/>
        <rFont val="Aptos Narrow"/>
        <family val="2"/>
        <scheme val="minor"/>
      </rPr>
      <t xml:space="preserve">
- Diversifikation: Mischung aus Aktien und Anleihen senkt Risiken und stabilisiert die Performance.
- Risikomanagement: Kombination von Wachstums- und Sicherheitsanlagen schützt vor Marktunsicherheiten.
- Langfristige Stabilität: Historisch stabile Renditen von 6–8% pro Jahr, je nach Marktbedingungen.
</t>
    </r>
    <r>
      <rPr>
        <b/>
        <sz val="11"/>
        <color theme="1"/>
        <rFont val="Aptos Narrow"/>
        <scheme val="minor"/>
      </rPr>
      <t xml:space="preserve">
Nachteile:
</t>
    </r>
    <r>
      <rPr>
        <sz val="11"/>
        <color theme="1"/>
        <rFont val="Aptos Narrow"/>
        <family val="2"/>
        <scheme val="minor"/>
      </rPr>
      <t xml:space="preserve">
-Begrenzte Renditen in Boom-Phasen: Kann hinter spezialisierteren Strategien zurückbleiben.
-Zinsrisiko: Steigende Zinssätze senken die Kurse bestehender Anleihen.
-Inflationsrisiko: Hohe Inflation schmälert die Rendite von Anleihen.
Das 60/40-Portfolio bietet Stabilität, muss aber sorgfältig an die Marktbedingungen angepasst werden.</t>
    </r>
  </si>
  <si>
    <t>Core-Satellite</t>
  </si>
  <si>
    <r>
      <rPr>
        <b/>
        <sz val="11"/>
        <color theme="1"/>
        <rFont val="Aptos Narrow"/>
        <scheme val="minor"/>
      </rPr>
      <t xml:space="preserve">Funktionsweise: </t>
    </r>
    <r>
      <rPr>
        <sz val="11"/>
        <color theme="1"/>
        <rFont val="Aptos Narrow"/>
        <family val="2"/>
        <scheme val="minor"/>
      </rPr>
      <t>Aktien ETFs bieten langfristiges Wachstumspotenzial und tragen zur Performance des Portfolios bei. Die breite Diversifizierung durch ETFs verringert zugleich das Risiko. Anleihen garantieren Sicherheit und reduzieren die Volatilität des Portfolios. Ihre Stärken haben sie in Zeiten einer Deflation oder wirtschaftlichen schwachen Jahren.</t>
    </r>
  </si>
  <si>
    <r>
      <rPr>
        <b/>
        <sz val="11"/>
        <color theme="1"/>
        <rFont val="Aptos Narrow"/>
        <scheme val="minor"/>
      </rPr>
      <t xml:space="preserve">Funktionweise: </t>
    </r>
    <r>
      <rPr>
        <sz val="11"/>
        <color theme="1"/>
        <rFont val="Aptos Narrow"/>
        <family val="2"/>
        <scheme val="minor"/>
      </rPr>
      <t xml:space="preserve">Die Strategie kombiniert einen stabilen Kern ("Core") aus breit diversifizierten ETFs mit gezielten Satelliten-Investments in spezialisierte Märkte oder Einzelwerte. Der Core bringt Stabilität und minimiert Risiken, während die Satelliten höhere Renditen durch gezielte Chancen ermöglichen.
</t>
    </r>
  </si>
  <si>
    <t>Satelliten</t>
  </si>
  <si>
    <t>Core</t>
  </si>
  <si>
    <t>Technologie</t>
  </si>
  <si>
    <t>Schwellenländer</t>
  </si>
  <si>
    <r>
      <rPr>
        <b/>
        <sz val="14"/>
        <color theme="1"/>
        <rFont val="Aptos Narrow"/>
        <scheme val="minor"/>
      </rPr>
      <t>Core-Satellite</t>
    </r>
    <r>
      <rPr>
        <sz val="11"/>
        <color theme="1"/>
        <rFont val="Aptos Narrow"/>
        <family val="2"/>
        <scheme val="minor"/>
      </rPr>
      <t xml:space="preserve">
70% Core ETFs, 30% Satelliten ETFs</t>
    </r>
  </si>
  <si>
    <r>
      <rPr>
        <b/>
        <sz val="14"/>
        <color theme="1"/>
        <rFont val="Aptos Narrow"/>
        <scheme val="minor"/>
      </rPr>
      <t>60-40 Portfolio</t>
    </r>
    <r>
      <rPr>
        <sz val="11"/>
        <color theme="1"/>
        <rFont val="Aptos Narrow"/>
        <family val="2"/>
        <scheme val="minor"/>
      </rPr>
      <t xml:space="preserve">
60% Aktien-ETFs, 40% Anleihen</t>
    </r>
  </si>
  <si>
    <r>
      <rPr>
        <b/>
        <sz val="12"/>
        <color theme="1"/>
        <rFont val="Aptos Narrow"/>
        <scheme val="minor"/>
      </rPr>
      <t>Vor- und Nachteile eines Core-Satellite Portfolios</t>
    </r>
    <r>
      <rPr>
        <sz val="11"/>
        <color theme="1"/>
        <rFont val="Aptos Narrow"/>
        <scheme val="minor"/>
      </rPr>
      <t xml:space="preserve">
</t>
    </r>
    <r>
      <rPr>
        <b/>
        <sz val="11"/>
        <color theme="1"/>
        <rFont val="Aptos Narrow"/>
        <scheme val="minor"/>
      </rPr>
      <t xml:space="preserve">
Vorteile:
</t>
    </r>
    <r>
      <rPr>
        <sz val="11"/>
        <color theme="1"/>
        <rFont val="Aptos Narrow"/>
        <scheme val="minor"/>
      </rPr>
      <t xml:space="preserve">
- Flexibilität: Ermöglicht es, auf Marktchancen zu reagieren, ohne die Stabilität des Portfolios zu gefährden.
- Risikominimierung: Der Core-Anteil sorgt für Diversifikation und langfristige Sicherheit.
- Outperformance-Potenzial: Satelliten können in bestimmten Märkten oder Sektoren überdurchschnittliche Renditen erzielen.
</t>
    </r>
    <r>
      <rPr>
        <b/>
        <sz val="11"/>
        <color theme="1"/>
        <rFont val="Aptos Narrow"/>
        <scheme val="minor"/>
      </rPr>
      <t xml:space="preserve">
Nachteile:
</t>
    </r>
    <r>
      <rPr>
        <sz val="11"/>
        <color theme="1"/>
        <rFont val="Aptos Narrow"/>
        <scheme val="minor"/>
      </rPr>
      <t xml:space="preserve">
- Komplexität: Erfordert regelmäßige Überwachung und Anpassungen der Satelliten-Investments.
- Höheres Risiko durch Satelliten: Spezialisierte Investments können volatiler sein und Verluste bringen.
- Zeitaufwand: Aktive Pflege der Strategie verlangt mehr Engagement als rein passive Ansätze.
- Kosten: Satelliten-Investments können höhere Gebühren verursachen.</t>
    </r>
  </si>
  <si>
    <t>2 bis 5</t>
  </si>
  <si>
    <t>All World</t>
  </si>
  <si>
    <t>Europa, Small Caps</t>
  </si>
  <si>
    <t>Europa Staatsanleihen</t>
  </si>
  <si>
    <t>Andere</t>
  </si>
  <si>
    <t>Gold</t>
  </si>
  <si>
    <t>Rohstoffe</t>
  </si>
  <si>
    <r>
      <rPr>
        <b/>
        <sz val="14"/>
        <color theme="1"/>
        <rFont val="Aptos Narrow"/>
        <scheme val="minor"/>
      </rPr>
      <t>Allwetter-Portfolio</t>
    </r>
    <r>
      <rPr>
        <sz val="11"/>
        <color theme="1"/>
        <rFont val="Aptos Narrow"/>
        <family val="2"/>
        <scheme val="minor"/>
      </rPr>
      <t xml:space="preserve">
30% Aktien, 55% Anleihen, 7.5% Gold, 7.5% Rohstoffe</t>
    </r>
  </si>
  <si>
    <r>
      <rPr>
        <b/>
        <sz val="11"/>
        <color theme="1"/>
        <rFont val="Aptos Narrow"/>
        <scheme val="minor"/>
      </rPr>
      <t xml:space="preserve">Funktionweise: </t>
    </r>
    <r>
      <rPr>
        <sz val="11"/>
        <color theme="1"/>
        <rFont val="Aptos Narrow"/>
        <family val="2"/>
        <scheme val="minor"/>
      </rPr>
      <t xml:space="preserve">Das Allwetter-Portfolio zielt darauf ab, in jeder wirtschaftlichen Lage stabile Ergebnisse zu liefern. Es basiert auf der Idee, Vermögenswerte so zu gewichten, dass sie unabhängig von Marktzyklen oder wirtschaftlichen Veränderungen gut abschneiden.
</t>
    </r>
  </si>
  <si>
    <r>
      <rPr>
        <b/>
        <sz val="12"/>
        <color theme="1"/>
        <rFont val="Aptos Narrow"/>
        <scheme val="minor"/>
      </rPr>
      <t>Vor- und Nachteile eines Allwetter-Portfolios</t>
    </r>
    <r>
      <rPr>
        <sz val="11"/>
        <color theme="1"/>
        <rFont val="Aptos Narrow"/>
        <scheme val="minor"/>
      </rPr>
      <t xml:space="preserve">
</t>
    </r>
    <r>
      <rPr>
        <b/>
        <sz val="11"/>
        <color theme="1"/>
        <rFont val="Aptos Narrow"/>
        <scheme val="minor"/>
      </rPr>
      <t xml:space="preserve">
Vorteile:
</t>
    </r>
    <r>
      <rPr>
        <sz val="11"/>
        <color theme="1"/>
        <rFont val="Aptos Narrow"/>
        <scheme val="minor"/>
      </rPr>
      <t xml:space="preserve">
- Hohe Diversifikation: Die breite Streuung reduziert Risiken und sorgt für Stabilität.
- Resilienz in allen Marktphasen: Unabhängig von Inflation, Deflation oder Boom-Phasen zeigt das Portfolio stabile Performance.
- Geringere Volatilität: Durch die Gewichtung der defensiven Anteile (Anleihen, Gold) schwankt das Portfolio weniger stark.
</t>
    </r>
    <r>
      <rPr>
        <b/>
        <sz val="11"/>
        <color theme="1"/>
        <rFont val="Aptos Narrow"/>
        <scheme val="minor"/>
      </rPr>
      <t>Nachteile:</t>
    </r>
    <r>
      <rPr>
        <sz val="11"/>
        <color theme="1"/>
        <rFont val="Aptos Narrow"/>
        <scheme val="minor"/>
      </rPr>
      <t xml:space="preserve">
- Begrenzte Renditen in Boom-Märkten: Der hohe Anleihenanteil kann dazu führen, dass das Portfolio bei starker Aktienmarktentwicklung auch stark hinterherhinkt.
- Kosten durch Rohstoffe und Gold: Investitionen in Rohstoffe und Gold können Kosten verursachen, ohne laufende Erträge zu generieren.
- Inflationsrisiko bei Anleihen: Langfristige Anleihen können in Zeiten steigender Inflation an Wert verlieren. </t>
    </r>
  </si>
  <si>
    <t>Eine Vielzahl dieser Strategien ist mit mehreren ETFs hinterlegt, wodurch die jährlichen Kosten (TER) entsprechend steigen. Beachte, dass es sich hierbei lediglich um Vorlagen handelt. Es eignen sich 2 bis maximal 3 ETFs. Die Anzahl der ETFs, in die investiert werden sollte, findest du im ETF-Tool ‚Ausschüttungsart und Anzahl der ETFs‘ auf der Website.</t>
  </si>
  <si>
    <r>
      <rPr>
        <b/>
        <sz val="14"/>
        <color theme="1"/>
        <rFont val="Aptos Narrow"/>
        <scheme val="minor"/>
      </rPr>
      <t>Pantoffel-Portfolio</t>
    </r>
    <r>
      <rPr>
        <sz val="11"/>
        <color theme="1"/>
        <rFont val="Aptos Narrow"/>
        <family val="2"/>
        <scheme val="minor"/>
      </rPr>
      <t xml:space="preserve">
50% Aktien-ETFs, 50% sichere Anlagen </t>
    </r>
  </si>
  <si>
    <r>
      <rPr>
        <b/>
        <sz val="11"/>
        <color theme="1"/>
        <rFont val="Aptos Narrow"/>
        <scheme val="minor"/>
      </rPr>
      <t xml:space="preserve">Funktionweise: </t>
    </r>
    <r>
      <rPr>
        <sz val="11"/>
        <color theme="1"/>
        <rFont val="Aptos Narrow"/>
        <family val="2"/>
        <scheme val="minor"/>
      </rPr>
      <t xml:space="preserve">Das Pantoffel-Portfolio ist eine ausgewogene Anlagestrategie, die wie z.B. aus Anleihen oder Geldmarktfonds besteht. Ziel ist es, eine stabile Rendite zu erzielen, während gleichzeitig das Risiko durch die sichere Anlagekomponente reduziert wird. Es eignet sich gut für langfristige Anleger, die eine moderate Risikoakzeptanz haben.
</t>
    </r>
  </si>
  <si>
    <t>55% Aktien ETFs und 45% Anleihen oder ohne Faktor-Investing</t>
  </si>
  <si>
    <t xml:space="preserve">MSCI ACWI IMI </t>
  </si>
  <si>
    <t>Tagesgeld/Gold</t>
  </si>
  <si>
    <r>
      <rPr>
        <b/>
        <sz val="14"/>
        <color theme="1"/>
        <rFont val="Aptos Narrow"/>
        <scheme val="minor"/>
      </rPr>
      <t>Weltportfolio (Kommer) Variante 1</t>
    </r>
    <r>
      <rPr>
        <sz val="11"/>
        <color theme="1"/>
        <rFont val="Aptos Narrow"/>
        <family val="2"/>
        <scheme val="minor"/>
      </rPr>
      <t xml:space="preserve">
60% Aktien, 30% Anleihen, 10% alternative Anlagen </t>
    </r>
  </si>
  <si>
    <r>
      <rPr>
        <b/>
        <sz val="14"/>
        <color theme="1"/>
        <rFont val="Aptos Narrow"/>
        <scheme val="minor"/>
      </rPr>
      <t>Weltportfolio (Kommer) Variante 2</t>
    </r>
    <r>
      <rPr>
        <sz val="11"/>
        <color theme="1"/>
        <rFont val="Aptos Narrow"/>
        <family val="2"/>
        <scheme val="minor"/>
      </rPr>
      <t xml:space="preserve">
63% Aktien (+Immobilienaktien), 3.5% Rohstoffe, 3,5% Gold, 30% Anleihen/Tagesgeld</t>
    </r>
  </si>
  <si>
    <t>Immobillien ETF</t>
  </si>
  <si>
    <t>Anleihen/Tagesgeld</t>
  </si>
  <si>
    <t xml:space="preserve">MSCI Emerging Markets IMI </t>
  </si>
  <si>
    <t xml:space="preserve">Stoxx Europe 600 </t>
  </si>
  <si>
    <t>Performance 5 Jahre:</t>
  </si>
  <si>
    <r>
      <rPr>
        <b/>
        <sz val="11"/>
        <color theme="1"/>
        <rFont val="Aptos Narrow"/>
        <scheme val="minor"/>
      </rPr>
      <t xml:space="preserve">Funktionweise: </t>
    </r>
    <r>
      <rPr>
        <sz val="11"/>
        <color theme="1"/>
        <rFont val="Aptos Narrow"/>
        <family val="2"/>
        <scheme val="minor"/>
      </rPr>
      <t xml:space="preserve">Diese Strategie optimiert die Ländergewichtung, um eine ausgewogene Diversifikation zwischen den USA, Schwellenländern und Europa zu erreichen. Durch die gezielte Gewichtung von MSCI ACWI IMI, MSCI Emerging Markets IMI und Stoxx Europe 600 wird eine breite Streuung sichergestellt.
</t>
    </r>
  </si>
  <si>
    <r>
      <rPr>
        <b/>
        <sz val="12"/>
        <color theme="1"/>
        <rFont val="Aptos Narrow"/>
        <scheme val="minor"/>
      </rPr>
      <t>Vor- und Nachteile eines Balanced Global ETF-Strategie</t>
    </r>
    <r>
      <rPr>
        <sz val="11"/>
        <color theme="1"/>
        <rFont val="Aptos Narrow"/>
        <scheme val="minor"/>
      </rPr>
      <t xml:space="preserve">
</t>
    </r>
    <r>
      <rPr>
        <b/>
        <sz val="11"/>
        <color theme="1"/>
        <rFont val="Aptos Narrow"/>
        <scheme val="minor"/>
      </rPr>
      <t xml:space="preserve">
Vorteile:
</t>
    </r>
    <r>
      <rPr>
        <sz val="11"/>
        <color theme="1"/>
        <rFont val="Aptos Narrow"/>
        <scheme val="minor"/>
      </rPr>
      <t xml:space="preserve">
- Gezielte Diversifikation über USA, Schwellenländer und Europa.
- Reduziertes Klumpenrisiko durch ausgewogene Verteilung.
- Potenzielle Outperformance gegenüber einer rein US-lastigen Strategie.
</t>
    </r>
    <r>
      <rPr>
        <b/>
        <sz val="11"/>
        <color theme="1"/>
        <rFont val="Aptos Narrow"/>
        <scheme val="minor"/>
      </rPr>
      <t xml:space="preserve">
Nachteile:
</t>
    </r>
    <r>
      <rPr>
        <sz val="11"/>
        <color theme="1"/>
        <rFont val="Aptos Narrow"/>
        <scheme val="minor"/>
      </rPr>
      <t>- Erhöhter Aufwand durch manuelle Gewichtungsanpassungen.
- Mögliche Unterperformance, falls US-Aktien fallen.
- Schwankungen durch unterschiedliche wirtschaftliche Entwicklungen der Regionen.</t>
    </r>
  </si>
  <si>
    <r>
      <rPr>
        <b/>
        <sz val="12"/>
        <color theme="1"/>
        <rFont val="Aptos Narrow"/>
        <scheme val="minor"/>
      </rPr>
      <t>Vor- und Nachteile eines Balanced Global ETF-Strategie</t>
    </r>
    <r>
      <rPr>
        <sz val="11"/>
        <color theme="1"/>
        <rFont val="Aptos Narrow"/>
        <scheme val="minor"/>
      </rPr>
      <t xml:space="preserve">
</t>
    </r>
    <r>
      <rPr>
        <b/>
        <sz val="11"/>
        <color theme="1"/>
        <rFont val="Aptos Narrow"/>
        <scheme val="minor"/>
      </rPr>
      <t xml:space="preserve">
Vorteile:
</t>
    </r>
    <r>
      <rPr>
        <sz val="11"/>
        <color theme="1"/>
        <rFont val="Aptos Narrow"/>
        <scheme val="minor"/>
      </rPr>
      <t xml:space="preserve">
- Gezielte Diversifikation über USA, Schwellenländer und Europa.
- Reduziertes Klumpenrisiko durch ausgewogene Verteilung.
- Potenzielle Outperformance gegenüber einer rein US-lastigen Strategie.
</t>
    </r>
    <r>
      <rPr>
        <b/>
        <sz val="11"/>
        <color theme="1"/>
        <rFont val="Aptos Narrow"/>
        <scheme val="minor"/>
      </rPr>
      <t>Nachteile:</t>
    </r>
    <r>
      <rPr>
        <sz val="11"/>
        <color theme="1"/>
        <rFont val="Aptos Narrow"/>
        <scheme val="minor"/>
      </rPr>
      <t xml:space="preserve">
- Erhöhter Aufwand durch manuelle Gewichtungsanpassungen.
- Mögliche Unterperformance, falls US-Aktien fallen.
- Schwankungen durch unterschiedliche wirtschaftliche Entwicklungen der Regionen.</t>
    </r>
  </si>
  <si>
    <t>Weltportfolio</t>
  </si>
  <si>
    <t xml:space="preserve">70% USA, 15% Schwellenländer und 25% Europa </t>
  </si>
  <si>
    <t>All-World-Strategie</t>
  </si>
  <si>
    <t>Weltabdeckung, mit Schwerpunkt 65% USA</t>
  </si>
  <si>
    <r>
      <rPr>
        <b/>
        <sz val="11"/>
        <color theme="1"/>
        <rFont val="Aptos Narrow"/>
        <scheme val="minor"/>
      </rPr>
      <t xml:space="preserve">Funktionweise: </t>
    </r>
    <r>
      <rPr>
        <sz val="11"/>
        <color theme="1"/>
        <rFont val="Aptos Narrow"/>
        <family val="2"/>
        <scheme val="minor"/>
      </rPr>
      <t xml:space="preserve">Die Variante zielt darauf ab, durch eine breite Diversifikation in verschiedene Anlageklassen eine stabile und langfristig wachstumsorientierte Rendite zu erzielen. Diese Aufteilung sorgt dafür, dass sowohl Wachstumschancen als auch Risikominimierung berücksichtigt werden
</t>
    </r>
  </si>
  <si>
    <r>
      <rPr>
        <b/>
        <sz val="12"/>
        <color theme="1"/>
        <rFont val="Aptos Narrow"/>
        <scheme val="minor"/>
      </rPr>
      <t>Vor- und Nachteile eines Weltportfolios (Kommer) Variante 1</t>
    </r>
    <r>
      <rPr>
        <sz val="11"/>
        <color theme="1"/>
        <rFont val="Aptos Narrow"/>
        <scheme val="minor"/>
      </rPr>
      <t xml:space="preserve">
</t>
    </r>
    <r>
      <rPr>
        <b/>
        <sz val="11"/>
        <color theme="1"/>
        <rFont val="Aptos Narrow"/>
        <scheme val="minor"/>
      </rPr>
      <t xml:space="preserve">
Vorteile:
</t>
    </r>
    <r>
      <rPr>
        <sz val="11"/>
        <color theme="1"/>
        <rFont val="Aptos Narrow"/>
        <scheme val="minor"/>
      </rPr>
      <t xml:space="preserve">
- Breite Diversifikation durch die Kombination von Aktien, Anleihen und alternativen Anlagen.
- Reduziertes Risiko durch die Allokation in Anleihen und alternative Anlagen, die das Portfolio in schwankungsreichen Märkten stabilisieren.
- Langfristige Wachstumschancen durch den Aktienanteil, der von den globalen Marktentwicklungen profitiert.
- Inflationsschutz durch alternative Anlagen (z. B. Rohstoffe oder Immobilien), die tendenziell von Inflation profitieren können.
</t>
    </r>
    <r>
      <rPr>
        <b/>
        <sz val="11"/>
        <color theme="1"/>
        <rFont val="Aptos Narrow"/>
        <scheme val="minor"/>
      </rPr>
      <t xml:space="preserve">
Nachteile:
</t>
    </r>
    <r>
      <rPr>
        <sz val="11"/>
        <color theme="1"/>
        <rFont val="Aptos Narrow"/>
        <scheme val="minor"/>
      </rPr>
      <t>- Mögliche geringere Rendite bei starken Aktienmärkten, da der Anleihenanteil das Potenzial für hohe Renditen in Boomzeiten bremst.
- Schwankungen bei alternativen Anlagen, die oft weniger liquide sind und ihre Performance stark von externen Faktoren wie Rohstoffpreisen oder politischen Ereignissen abhängen.</t>
    </r>
  </si>
  <si>
    <r>
      <rPr>
        <b/>
        <sz val="12"/>
        <color theme="1"/>
        <rFont val="Aptos Narrow"/>
        <scheme val="minor"/>
      </rPr>
      <t>Vor- und Nachteile eines Pantoffel Portfolios</t>
    </r>
    <r>
      <rPr>
        <sz val="11"/>
        <color theme="1"/>
        <rFont val="Aptos Narrow"/>
        <scheme val="minor"/>
      </rPr>
      <t xml:space="preserve">
</t>
    </r>
    <r>
      <rPr>
        <b/>
        <sz val="11"/>
        <color theme="1"/>
        <rFont val="Aptos Narrow"/>
        <scheme val="minor"/>
      </rPr>
      <t xml:space="preserve">
Vorteile:
</t>
    </r>
    <r>
      <rPr>
        <sz val="11"/>
        <color theme="1"/>
        <rFont val="Aptos Narrow"/>
        <scheme val="minor"/>
      </rPr>
      <t xml:space="preserve">
- Risikostreuung: Durch die Kombination von Aktien und sicheren Anlagen wird das Risiko reduziert.
- Stabilität: Der Anteil an sicheren Anlagen sorgt für eine gewisse Stabilität, auch in unsicheren Marktphasen.
- Langfristige Rendite: Aktien-ETFs bieten Potenzial für höhere Renditen, während sichere Anlagen den Verlust begrenzen.
</t>
    </r>
    <r>
      <rPr>
        <b/>
        <sz val="11"/>
        <color theme="1"/>
        <rFont val="Aptos Narrow"/>
        <scheme val="minor"/>
      </rPr>
      <t xml:space="preserve">
Nachteile:
</t>
    </r>
    <r>
      <rPr>
        <sz val="11"/>
        <color theme="1"/>
        <rFont val="Aptos Narrow"/>
        <scheme val="minor"/>
      </rPr>
      <t>- Geringere Rendite im Vergleich zu reinem Aktien-Portfolio: Der Anteil an sicheren Anlagen limitiert das Renditepotenzial.
- Nicht optimal bei stark steigenden Märkten: Wenn die Märkte stark steigen, bleibt das Wachstum durch die sicheren Anlagen begrenzt.
- Geringe Flexibilität: Die feste Verteilung von 50/50 ist nicht für alle Marktbedingungen optimal.</t>
    </r>
  </si>
  <si>
    <r>
      <rPr>
        <b/>
        <sz val="11"/>
        <color theme="1"/>
        <rFont val="Aptos Narrow"/>
        <scheme val="minor"/>
      </rPr>
      <t xml:space="preserve">Funktionweise: </t>
    </r>
    <r>
      <rPr>
        <sz val="11"/>
        <color theme="1"/>
        <rFont val="Aptos Narrow"/>
        <family val="2"/>
        <scheme val="minor"/>
      </rPr>
      <t xml:space="preserve">Variante 2 setzt auf eine noch stärkere Gewichtung von Aktien (inklusive Immobilienaktien), während Rohstoffe, Gold und Anleihen-/Tagesgeld für Stabilität sorgen. Diese Variante fokussiert sich auf Wachstumschancen und Absicherung gegen Marktvolatilität.
</t>
    </r>
  </si>
  <si>
    <r>
      <rPr>
        <b/>
        <sz val="12"/>
        <color theme="1"/>
        <rFont val="Aptos Narrow"/>
        <scheme val="minor"/>
      </rPr>
      <t>Vor- und Nachteile eines Weltportfolio (Kommer) Variante 2</t>
    </r>
    <r>
      <rPr>
        <sz val="11"/>
        <color theme="1"/>
        <rFont val="Aptos Narrow"/>
        <scheme val="minor"/>
      </rPr>
      <t xml:space="preserve">
</t>
    </r>
    <r>
      <rPr>
        <b/>
        <sz val="11"/>
        <color theme="1"/>
        <rFont val="Aptos Narrow"/>
        <scheme val="minor"/>
      </rPr>
      <t xml:space="preserve">
Vorteile:
</t>
    </r>
    <r>
      <rPr>
        <sz val="11"/>
        <color theme="1"/>
        <rFont val="Aptos Narrow"/>
        <scheme val="minor"/>
      </rPr>
      <t xml:space="preserve">
- Breite Diversifikation verringert das Risiko.
- Inflationsschutz durch Rohstoffe und Gold.
- Langfristige Wachstumschancen durch Aktien.
- Stabilität durch Anleihen und Tagesgeld.
</t>
    </r>
    <r>
      <rPr>
        <b/>
        <sz val="11"/>
        <color theme="1"/>
        <rFont val="Aptos Narrow"/>
        <scheme val="minor"/>
      </rPr>
      <t xml:space="preserve">
Nachteile:
</t>
    </r>
    <r>
      <rPr>
        <sz val="11"/>
        <color theme="1"/>
        <rFont val="Aptos Narrow"/>
        <scheme val="minor"/>
      </rPr>
      <t>- Komplexität bei der Verwaltung.
- Geringere Rendite bei starken Aktienmärkten.
- Schwankungen bei Rohstoffen und Gold.</t>
    </r>
  </si>
  <si>
    <r>
      <rPr>
        <b/>
        <sz val="14"/>
        <color theme="1"/>
        <rFont val="Aptos Narrow"/>
        <scheme val="minor"/>
      </rPr>
      <t>Balanced Global ETF-Strategie</t>
    </r>
    <r>
      <rPr>
        <sz val="11"/>
        <color theme="1"/>
        <rFont val="Aptos Narrow"/>
        <family val="2"/>
        <scheme val="minor"/>
      </rPr>
      <t xml:space="preserve">
70% USA, 15% Schwellenländer und 25% Europa </t>
    </r>
  </si>
  <si>
    <r>
      <rPr>
        <b/>
        <sz val="14"/>
        <color theme="1"/>
        <rFont val="Aptos Narrow"/>
        <scheme val="minor"/>
      </rPr>
      <t>Balanced Global ETF-Strategie</t>
    </r>
    <r>
      <rPr>
        <sz val="11"/>
        <color theme="1"/>
        <rFont val="Aptos Narrow"/>
        <family val="2"/>
        <scheme val="minor"/>
      </rPr>
      <t xml:space="preserve">
70% USA, 13% Schwellenländer und 17% Europa </t>
    </r>
  </si>
  <si>
    <t xml:space="preserve">MSCI World Small Cap </t>
  </si>
  <si>
    <t xml:space="preserve">MSCI World Mid Cap </t>
  </si>
  <si>
    <t>FTSE All-World UCITS</t>
  </si>
  <si>
    <r>
      <rPr>
        <b/>
        <sz val="14"/>
        <color theme="1"/>
        <rFont val="Aptos Narrow"/>
        <scheme val="minor"/>
      </rPr>
      <t>Multi-Cap-Asset-Allokation</t>
    </r>
    <r>
      <rPr>
        <sz val="11"/>
        <color theme="1"/>
        <rFont val="Aptos Narrow"/>
        <family val="2"/>
        <scheme val="minor"/>
      </rPr>
      <t xml:space="preserve">
40% Large Caps, 35% Mid Caps, 25% Small Caps, USA: ca. 55% Europa: 15% Schwellenländer: ca. 10%</t>
    </r>
  </si>
  <si>
    <r>
      <rPr>
        <b/>
        <sz val="11"/>
        <color theme="1"/>
        <rFont val="Aptos Narrow"/>
        <scheme val="minor"/>
      </rPr>
      <t xml:space="preserve">Funktionweise: </t>
    </r>
    <r>
      <rPr>
        <sz val="11"/>
        <color theme="1"/>
        <rFont val="Aptos Narrow"/>
        <family val="2"/>
        <scheme val="minor"/>
      </rPr>
      <t xml:space="preserve">Die Strategie kombiniert Unternehmen unterschiedlicher Marktkapitalisierung, um von den jeweiligen Wachstums- und Risikoprofilen dieser Unternehmensgrößen zu profitieren. Das Portfolio wird einerseits durch Large Caps stabilisiert, andererseits durch Mid und Small Caps weiteres Wachstumspotenzial angeboten.
</t>
    </r>
  </si>
  <si>
    <r>
      <rPr>
        <b/>
        <sz val="12"/>
        <color theme="1"/>
        <rFont val="Aptos Narrow"/>
        <scheme val="minor"/>
      </rPr>
      <t>Vor- und Nachteile einer Multi-Cap-Strategie</t>
    </r>
    <r>
      <rPr>
        <sz val="11"/>
        <color theme="1"/>
        <rFont val="Aptos Narrow"/>
        <scheme val="minor"/>
      </rPr>
      <t xml:space="preserve">
</t>
    </r>
    <r>
      <rPr>
        <b/>
        <sz val="11"/>
        <color theme="1"/>
        <rFont val="Aptos Narrow"/>
        <scheme val="minor"/>
      </rPr>
      <t xml:space="preserve">
Vorteile:
</t>
    </r>
    <r>
      <rPr>
        <sz val="11"/>
        <color theme="1"/>
        <rFont val="Aptos Narrow"/>
        <scheme val="minor"/>
      </rPr>
      <t xml:space="preserve">
- Breite Diversifikation: Durch die Kombination von Small, Mid und Large Caps wird eine breite Streuung erreicht, die das Risiko mindert.
- Wachstumschancen: Besonders Small und Mid Caps bieten Potenzial für überdurchschnittliches Wachstum in boomenden Märkten.
- Risikominimierung: Large Caps stabilisieren das Portfolio und bieten eine defensive Grundlage.
</t>
    </r>
    <r>
      <rPr>
        <b/>
        <sz val="11"/>
        <color theme="1"/>
        <rFont val="Aptos Narrow"/>
        <scheme val="minor"/>
      </rPr>
      <t>Nachteile:</t>
    </r>
    <r>
      <rPr>
        <sz val="11"/>
        <color theme="1"/>
        <rFont val="Aptos Narrow"/>
        <scheme val="minor"/>
      </rPr>
      <t xml:space="preserve">
- Erhöhte Volatilität: Small und Mid Caps sind anfälliger für Marktvolatilität, was in Krisenzeiten zu stärkeren Schwankungen führen kann.
- Komplexität: Die Strategie erfordert eine regelmäßige Anpassung der Gewichtungen und eine detaillierte Auswahl der ETFs oder Aktien aus verschiedenen Marktsegmenten.
- Mögliche Unterperformance in Bärenmärkten: Bei schwachen Märkten können Small und Mid Caps hinter Large Caps zurückbleiben.</t>
    </r>
  </si>
  <si>
    <r>
      <rPr>
        <b/>
        <sz val="12"/>
        <color theme="1"/>
        <rFont val="Aptos Narrow"/>
        <scheme val="minor"/>
      </rPr>
      <t>Vor- und Nachteile eines ***</t>
    </r>
    <r>
      <rPr>
        <sz val="11"/>
        <color theme="1"/>
        <rFont val="Aptos Narrow"/>
        <scheme val="minor"/>
      </rPr>
      <t xml:space="preserve">
</t>
    </r>
    <r>
      <rPr>
        <b/>
        <sz val="11"/>
        <color theme="1"/>
        <rFont val="Aptos Narrow"/>
        <scheme val="minor"/>
      </rPr>
      <t xml:space="preserve">
Vorteile:
</t>
    </r>
    <r>
      <rPr>
        <sz val="11"/>
        <color theme="1"/>
        <rFont val="Aptos Narrow"/>
        <scheme val="minor"/>
      </rPr>
      <t xml:space="preserve">
- 
- 
- 
</t>
    </r>
    <r>
      <rPr>
        <b/>
        <sz val="11"/>
        <color theme="1"/>
        <rFont val="Aptos Narrow"/>
        <scheme val="minor"/>
      </rPr>
      <t>Nachteile:</t>
    </r>
    <r>
      <rPr>
        <sz val="11"/>
        <color theme="1"/>
        <rFont val="Aptos Narrow"/>
        <scheme val="minor"/>
      </rPr>
      <t xml:space="preserve">
- 
- 
- </t>
    </r>
  </si>
  <si>
    <r>
      <rPr>
        <b/>
        <sz val="14"/>
        <color theme="1"/>
        <rFont val="Aptos Narrow"/>
        <scheme val="minor"/>
      </rPr>
      <t>Eigene Strategie Entwickeln</t>
    </r>
    <r>
      <rPr>
        <sz val="11"/>
        <color theme="1"/>
        <rFont val="Aptos Narrow"/>
        <family val="2"/>
        <scheme val="minor"/>
      </rPr>
      <t xml:space="preserve">
Gewichtung sowie Schwerpunkte hier eingeben</t>
    </r>
  </si>
  <si>
    <t xml:space="preserve">ETF </t>
  </si>
  <si>
    <t>ETF 2</t>
  </si>
  <si>
    <t>ETF 3</t>
  </si>
  <si>
    <t>ETF 4</t>
  </si>
  <si>
    <t>ETF 5</t>
  </si>
  <si>
    <t>ETF 6</t>
  </si>
  <si>
    <t>Aktien selbständig analysieren</t>
  </si>
  <si>
    <t>Beachte, dass es mit einer Beispielrate von 100€ monatlich wenig Sinn macht, in mehr als zwei ETFs zu investieren. Bei einer solch niedrigen Investitionssumme werden die Verwaltungsgebühren und die Aufteilung der monatlichen Einzahlung auf mehrere ETFs möglicherweise zu hoch, sodass die Diversifikation nicht optimal funktioniert. Ein zu hoher Anteil der Investition könnte auf die Gebühren entfallen, statt in den Aufbau eines gut diversifizierten Portfolios zu fließen. Daher wäre es in diesem Fall sinnvoller, den Betrag auf maximal zwei ETFs zu verteilen, um die Kosten im Verhältnis zur Investition niedrig zu halten und eine effektive Diversifikation zu gewährleisten. Hier gilt jedoch eine Einzelfallentscheidung, da Ziele und Prioritäten sehr oft unterschiedlich sind.</t>
  </si>
  <si>
    <r>
      <rPr>
        <b/>
        <sz val="9"/>
        <color theme="1"/>
        <rFont val="Aptos Narrow"/>
        <scheme val="minor"/>
      </rPr>
      <t>Bedienung</t>
    </r>
    <r>
      <rPr>
        <sz val="9"/>
        <color theme="1"/>
        <rFont val="Aptos Narrow"/>
        <family val="2"/>
        <scheme val="minor"/>
      </rPr>
      <t>: Klicke auf die untenstehenden Strategien, um dir einige Strategien anzuschauen.</t>
    </r>
  </si>
  <si>
    <r>
      <rPr>
        <b/>
        <sz val="11"/>
        <color theme="1"/>
        <rFont val="Aptos Narrow"/>
        <scheme val="minor"/>
      </rPr>
      <t xml:space="preserve">Funktionweise: </t>
    </r>
    <r>
      <rPr>
        <sz val="11"/>
        <color theme="1"/>
        <rFont val="Aptos Narrow"/>
        <scheme val="minor"/>
      </rPr>
      <t>Formel für die Investitionssumme:</t>
    </r>
    <r>
      <rPr>
        <b/>
        <sz val="11"/>
        <color theme="1"/>
        <rFont val="Aptos Narrow"/>
        <scheme val="minor"/>
      </rPr>
      <t xml:space="preserve"> =WENN(UND(G4&lt;&gt;"";G4&gt;0);G4/100*15;WENN(UND(G6&lt;&gt;"";G6&gt;0);G6/100*15;""))</t>
    </r>
    <r>
      <rPr>
        <sz val="11"/>
        <color theme="1"/>
        <rFont val="Aptos Narrow"/>
        <family val="2"/>
        <scheme val="minor"/>
      </rPr>
      <t xml:space="preserve">
</t>
    </r>
  </si>
  <si>
    <r>
      <rPr>
        <b/>
        <sz val="11"/>
        <color theme="1"/>
        <rFont val="Aptos Narrow"/>
        <scheme val="minor"/>
      </rPr>
      <t xml:space="preserve">Funktionweise: </t>
    </r>
    <r>
      <rPr>
        <sz val="11"/>
        <color theme="1"/>
        <rFont val="Aptos Narrow"/>
        <family val="2"/>
        <scheme val="minor"/>
      </rPr>
      <t xml:space="preserve">Diese Strategie optimiert die Ländergewichtung, um eine ausgewogene Diversifikation zwischen den USA, Schwellenländern und Europa zu erreichen. Durch die gezielte Gewichtung von MSCI ACWI IMI, MSCI Emerging Markets IMI und Stoxx Europe 600 wird eine breite Streuung sichergestellt. Alternativ: Core MSCI World
</t>
    </r>
  </si>
  <si>
    <t>MSCI ACWI IMI o.Ä.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</si>
</sst>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0\ &quot;€&quot;;[Red]\-#,##0\ &quot;€&quot;"/>
    <numFmt numFmtId="164" formatCode="0.0%"/>
  </numFmts>
  <fonts count="16">
    <font>
      <sz val="11"/>
      <color theme="1"/>
      <name val="Aptos Narrow"/>
      <family val="2"/>
      <scheme val="minor"/>
    </font>
    <font>
      <b/>
      <sz val="11"/>
      <color theme="1"/>
      <name val="Aptos Narrow"/>
      <scheme val="minor"/>
    </font>
    <font>
      <sz val="11"/>
      <color theme="1"/>
      <name val="Aptos Narrow"/>
      <family val="2"/>
      <scheme val="minor"/>
    </font>
    <font>
      <sz val="11"/>
      <color theme="1"/>
      <name val="Aptos Narrow"/>
      <scheme val="minor"/>
    </font>
    <font>
      <sz val="11"/>
      <color theme="0" tint="-0.34998626667073579"/>
      <name val="Aptos Narrow"/>
      <family val="2"/>
      <scheme val="minor"/>
    </font>
    <font>
      <b/>
      <sz val="12"/>
      <color theme="1"/>
      <name val="Aptos Narrow"/>
      <scheme val="minor"/>
    </font>
    <font>
      <b/>
      <sz val="14"/>
      <color theme="1"/>
      <name val="Aptos Narrow"/>
      <scheme val="minor"/>
    </font>
    <font>
      <sz val="11"/>
      <color theme="0" tint="-0.499984740745262"/>
      <name val="Aptos Narrow"/>
      <family val="2"/>
      <scheme val="minor"/>
    </font>
    <font>
      <b/>
      <sz val="16"/>
      <color theme="1"/>
      <name val="Aptos Narrow"/>
      <scheme val="minor"/>
    </font>
    <font>
      <b/>
      <sz val="11"/>
      <name val="Aptos Narrow"/>
      <scheme val="minor"/>
    </font>
    <font>
      <sz val="11"/>
      <color theme="0" tint="-0.34998626667073579"/>
      <name val="Aptos Narrow"/>
      <scheme val="minor"/>
    </font>
    <font>
      <sz val="11"/>
      <color theme="1" tint="0.499984740745262"/>
      <name val="Aptos Narrow"/>
      <family val="2"/>
      <scheme val="minor"/>
    </font>
    <font>
      <b/>
      <sz val="24"/>
      <color theme="1"/>
      <name val="Aptos Narrow"/>
      <scheme val="minor"/>
    </font>
    <font>
      <sz val="9"/>
      <color theme="1"/>
      <name val="Aptos Narrow"/>
      <family val="2"/>
      <scheme val="minor"/>
    </font>
    <font>
      <b/>
      <sz val="9"/>
      <color theme="1"/>
      <name val="Aptos Narrow"/>
      <scheme val="minor"/>
    </font>
    <font>
      <sz val="9"/>
      <color theme="1"/>
      <name val="Aptos Narrow"/>
      <scheme val="minor"/>
    </font>
  </fonts>
  <fills count="7">
    <fill>
      <patternFill patternType="none"/>
    </fill>
    <fill>
      <patternFill patternType="gray125"/>
    </fill>
    <fill>
      <patternFill patternType="solid">
        <fgColor rgb="FF33CCCC"/>
        <bgColor indexed="64"/>
      </patternFill>
    </fill>
    <fill>
      <patternFill patternType="solid">
        <fgColor rgb="FF94E6E4"/>
        <bgColor indexed="64"/>
      </patternFill>
    </fill>
    <fill>
      <patternFill patternType="solid">
        <fgColor rgb="FFBBEFEE"/>
        <bgColor indexed="64"/>
      </patternFill>
    </fill>
    <fill>
      <patternFill patternType="solid">
        <fgColor theme="0"/>
        <bgColor indexed="64"/>
      </patternFill>
    </fill>
    <fill>
      <patternFill patternType="solid">
        <fgColor rgb="FFACD1D2"/>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9" fontId="2" fillId="0" borderId="0" applyFont="0" applyFill="0" applyBorder="0" applyAlignment="0" applyProtection="0"/>
  </cellStyleXfs>
  <cellXfs count="42">
    <xf numFmtId="0" fontId="0" fillId="0" borderId="0" xfId="0"/>
    <xf numFmtId="0" fontId="0" fillId="2" borderId="0" xfId="0" applyFill="1"/>
    <xf numFmtId="0" fontId="0" fillId="2" borderId="0" xfId="0" applyFill="1" applyAlignment="1">
      <alignment vertical="center" wrapText="1"/>
    </xf>
    <xf numFmtId="0" fontId="0" fillId="2" borderId="0" xfId="0" applyFill="1" applyAlignment="1">
      <alignment wrapText="1"/>
    </xf>
    <xf numFmtId="0" fontId="0" fillId="2" borderId="0" xfId="0" applyFill="1" applyAlignment="1">
      <alignment horizontal="left" vertical="center" wrapText="1"/>
    </xf>
    <xf numFmtId="0" fontId="0" fillId="3" borderId="0" xfId="0" applyFill="1"/>
    <xf numFmtId="9" fontId="0" fillId="3" borderId="0" xfId="0" applyNumberFormat="1" applyFill="1"/>
    <xf numFmtId="0" fontId="0" fillId="4" borderId="0" xfId="0" applyFill="1"/>
    <xf numFmtId="9" fontId="4" fillId="4" borderId="0" xfId="0" applyNumberFormat="1" applyFont="1" applyFill="1"/>
    <xf numFmtId="0" fontId="7" fillId="3" borderId="0" xfId="0" applyFont="1" applyFill="1"/>
    <xf numFmtId="0" fontId="1" fillId="2" borderId="0" xfId="0" applyFont="1" applyFill="1"/>
    <xf numFmtId="0" fontId="0" fillId="2" borderId="1" xfId="0" applyFill="1" applyBorder="1"/>
    <xf numFmtId="49" fontId="0" fillId="2" borderId="0" xfId="0" applyNumberFormat="1" applyFill="1"/>
    <xf numFmtId="0" fontId="0" fillId="4" borderId="0" xfId="0" applyFill="1" applyAlignment="1">
      <alignment horizontal="left" vertical="center" wrapText="1"/>
    </xf>
    <xf numFmtId="0" fontId="0" fillId="4" borderId="0" xfId="0" applyFill="1" applyAlignment="1">
      <alignment vertical="center" wrapText="1"/>
    </xf>
    <xf numFmtId="6" fontId="4" fillId="4" borderId="3" xfId="0" applyNumberFormat="1" applyFont="1" applyFill="1" applyBorder="1"/>
    <xf numFmtId="6" fontId="4" fillId="4" borderId="4" xfId="0" applyNumberFormat="1" applyFont="1" applyFill="1" applyBorder="1"/>
    <xf numFmtId="6" fontId="0" fillId="5" borderId="0" xfId="0" applyNumberFormat="1" applyFill="1"/>
    <xf numFmtId="0" fontId="0" fillId="5" borderId="0" xfId="0" applyFill="1"/>
    <xf numFmtId="16" fontId="0" fillId="4" borderId="0" xfId="0" applyNumberFormat="1" applyFill="1" applyAlignment="1">
      <alignment horizontal="left" vertical="center" wrapText="1"/>
    </xf>
    <xf numFmtId="0" fontId="1" fillId="3" borderId="0" xfId="0" applyFont="1" applyFill="1" applyAlignment="1">
      <alignment horizontal="center"/>
    </xf>
    <xf numFmtId="0" fontId="8" fillId="3" borderId="0" xfId="0" applyFont="1" applyFill="1"/>
    <xf numFmtId="164" fontId="4" fillId="4" borderId="0" xfId="1" applyNumberFormat="1" applyFont="1" applyFill="1"/>
    <xf numFmtId="0" fontId="1" fillId="6" borderId="0" xfId="0" applyFont="1" applyFill="1"/>
    <xf numFmtId="0" fontId="1" fillId="6" borderId="2" xfId="0" applyFont="1" applyFill="1" applyBorder="1"/>
    <xf numFmtId="9" fontId="4" fillId="2" borderId="0" xfId="0" applyNumberFormat="1" applyFont="1" applyFill="1"/>
    <xf numFmtId="6" fontId="4" fillId="2" borderId="0" xfId="0" applyNumberFormat="1" applyFont="1" applyFill="1"/>
    <xf numFmtId="6" fontId="1" fillId="3" borderId="3" xfId="0" applyNumberFormat="1" applyFont="1" applyFill="1" applyBorder="1"/>
    <xf numFmtId="6" fontId="9" fillId="3" borderId="3" xfId="0" applyNumberFormat="1" applyFont="1" applyFill="1" applyBorder="1"/>
    <xf numFmtId="6" fontId="10" fillId="4" borderId="3" xfId="0" applyNumberFormat="1" applyFont="1" applyFill="1" applyBorder="1"/>
    <xf numFmtId="9" fontId="4" fillId="4" borderId="0" xfId="1" applyFont="1" applyFill="1"/>
    <xf numFmtId="10" fontId="0" fillId="2" borderId="0" xfId="0" applyNumberFormat="1" applyFill="1"/>
    <xf numFmtId="0" fontId="11" fillId="4" borderId="0" xfId="0" applyFont="1" applyFill="1" applyAlignment="1">
      <alignment vertical="center" wrapText="1"/>
    </xf>
    <xf numFmtId="0" fontId="11" fillId="4" borderId="0" xfId="0" applyFont="1" applyFill="1" applyAlignment="1">
      <alignment horizontal="left" vertical="center" wrapText="1"/>
    </xf>
    <xf numFmtId="0" fontId="12" fillId="3" borderId="0" xfId="0" applyFont="1" applyFill="1" applyAlignment="1">
      <alignment horizontal="left" vertical="top"/>
    </xf>
    <xf numFmtId="0" fontId="0" fillId="4" borderId="0" xfId="0" applyFill="1" applyAlignment="1">
      <alignment horizontal="center" vertical="center" wrapText="1"/>
    </xf>
    <xf numFmtId="0" fontId="0" fillId="4" borderId="0" xfId="0" applyFill="1" applyAlignment="1">
      <alignment horizontal="left" vertical="center" wrapText="1"/>
    </xf>
    <xf numFmtId="0" fontId="15" fillId="4" borderId="0" xfId="0" applyFont="1" applyFill="1" applyAlignment="1">
      <alignment horizontal="center"/>
    </xf>
    <xf numFmtId="0" fontId="13" fillId="4" borderId="0" xfId="0" applyFont="1" applyFill="1" applyAlignment="1">
      <alignment horizontal="center"/>
    </xf>
    <xf numFmtId="0" fontId="3" fillId="4" borderId="0" xfId="0" applyFont="1" applyFill="1" applyAlignment="1">
      <alignment horizontal="left" vertical="top" wrapText="1"/>
    </xf>
    <xf numFmtId="0" fontId="0" fillId="4" borderId="0" xfId="0" applyFill="1" applyAlignment="1">
      <alignment horizontal="left" vertical="top" wrapText="1"/>
    </xf>
    <xf numFmtId="0" fontId="3" fillId="3" borderId="0" xfId="0" applyFont="1" applyFill="1" applyAlignment="1">
      <alignment horizontal="left" vertical="center" wrapText="1"/>
    </xf>
  </cellXfs>
  <cellStyles count="2">
    <cellStyle name="Prozent" xfId="1" builtinId="5"/>
    <cellStyle name="Standard" xfId="0" builtinId="0"/>
  </cellStyles>
  <dxfs count="0"/>
  <tableStyles count="0" defaultTableStyle="TableStyleMedium2" defaultPivotStyle="PivotStyleLight16"/>
  <colors>
    <mruColors>
      <color rgb="FFBBEFEE"/>
      <color rgb="FF94E6E4"/>
      <color rgb="FF33CCCC"/>
      <color rgb="FF3FD1CE"/>
      <color rgb="FF74DEDB"/>
      <color rgb="FF61D9D6"/>
      <color rgb="FFACD1D2"/>
      <color rgb="FFE9F7FD"/>
      <color rgb="FFC5ECB6"/>
      <color rgb="FFB5E6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manualLayout>
          <c:layoutTarget val="inner"/>
          <c:xMode val="edge"/>
          <c:yMode val="edge"/>
          <c:x val="1.2071135087171694E-3"/>
          <c:y val="0.22488444152814233"/>
          <c:w val="0.87905346910170257"/>
          <c:h val="0.62754556722076393"/>
        </c:manualLayout>
      </c:layout>
      <c:ofPieChart>
        <c:ofPieType val="bar"/>
        <c:varyColors val="1"/>
        <c:ser>
          <c:idx val="0"/>
          <c:order val="0"/>
          <c:dPt>
            <c:idx val="0"/>
            <c:bubble3D val="0"/>
            <c:spPr>
              <a:solidFill>
                <a:schemeClr val="accent4">
                  <a:tint val="54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C1B2-49A1-887F-794D219D17BF}"/>
              </c:ext>
            </c:extLst>
          </c:dPt>
          <c:dPt>
            <c:idx val="1"/>
            <c:bubble3D val="0"/>
            <c:spPr>
              <a:solidFill>
                <a:schemeClr val="accent4">
                  <a:tint val="77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A-C1B2-49A1-887F-794D219D17BF}"/>
              </c:ext>
            </c:extLst>
          </c:dPt>
          <c:dPt>
            <c:idx val="2"/>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B-C1B2-49A1-887F-794D219D17BF}"/>
              </c:ext>
            </c:extLst>
          </c:dPt>
          <c:dPt>
            <c:idx val="3"/>
            <c:bubble3D val="0"/>
            <c:spPr>
              <a:solidFill>
                <a:schemeClr val="accent4">
                  <a:shade val="76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C1B2-49A1-887F-794D219D17BF}"/>
              </c:ext>
            </c:extLst>
          </c:dPt>
          <c:dPt>
            <c:idx val="4"/>
            <c:bubble3D val="0"/>
            <c:spPr>
              <a:solidFill>
                <a:schemeClr val="accent4">
                  <a:shade val="53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C1B2-49A1-887F-794D219D17BF}"/>
              </c:ext>
            </c:extLst>
          </c:dPt>
          <c:dPt>
            <c:idx val="5"/>
            <c:bubble3D val="0"/>
            <c:explosion val="8"/>
            <c:spPr>
              <a:solidFill>
                <a:schemeClr val="accent4">
                  <a:shade val="53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C1B2-49A1-887F-794D219D17BF}"/>
              </c:ext>
            </c:extLst>
          </c:dPt>
          <c:dLbls>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solidFill>
                      <a:latin typeface="+mn-lt"/>
                      <a:ea typeface="+mn-ea"/>
                      <a:cs typeface="+mn-cs"/>
                    </a:defRPr>
                  </a:pPr>
                  <a:endParaRPr lang="de-DE"/>
                </a:p>
              </c:txPr>
              <c:dLblPos val="outEnd"/>
              <c:showLegendKey val="0"/>
              <c:showVal val="0"/>
              <c:showCatName val="1"/>
              <c:showSerName val="0"/>
              <c:showPercent val="1"/>
              <c:showBubbleSize val="0"/>
              <c:extLst>
                <c:ext xmlns:c16="http://schemas.microsoft.com/office/drawing/2014/chart" uri="{C3380CC4-5D6E-409C-BE32-E72D297353CC}">
                  <c16:uniqueId val="{00000009-C1B2-49A1-887F-794D219D17BF}"/>
                </c:ext>
              </c:extLst>
            </c:dLbl>
            <c:dLbl>
              <c:idx val="1"/>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solidFill>
                      <a:latin typeface="+mn-lt"/>
                      <a:ea typeface="+mn-ea"/>
                      <a:cs typeface="+mn-cs"/>
                    </a:defRPr>
                  </a:pPr>
                  <a:endParaRPr lang="de-DE"/>
                </a:p>
              </c:txPr>
              <c:dLblPos val="outEnd"/>
              <c:showLegendKey val="0"/>
              <c:showVal val="0"/>
              <c:showCatName val="1"/>
              <c:showSerName val="0"/>
              <c:showPercent val="1"/>
              <c:showBubbleSize val="0"/>
              <c:extLst>
                <c:ext xmlns:c16="http://schemas.microsoft.com/office/drawing/2014/chart" uri="{C3380CC4-5D6E-409C-BE32-E72D297353CC}">
                  <c16:uniqueId val="{0000000A-C1B2-49A1-887F-794D219D17BF}"/>
                </c:ext>
              </c:extLst>
            </c:dLbl>
            <c:dLbl>
              <c:idx val="2"/>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solidFill>
                      <a:latin typeface="+mn-lt"/>
                      <a:ea typeface="+mn-ea"/>
                      <a:cs typeface="+mn-cs"/>
                    </a:defRPr>
                  </a:pPr>
                  <a:endParaRPr lang="de-DE"/>
                </a:p>
              </c:txPr>
              <c:dLblPos val="outEnd"/>
              <c:showLegendKey val="0"/>
              <c:showVal val="0"/>
              <c:showCatName val="1"/>
              <c:showSerName val="0"/>
              <c:showPercent val="1"/>
              <c:showBubbleSize val="0"/>
              <c:extLst>
                <c:ext xmlns:c16="http://schemas.microsoft.com/office/drawing/2014/chart" uri="{C3380CC4-5D6E-409C-BE32-E72D297353CC}">
                  <c16:uniqueId val="{0000000B-C1B2-49A1-887F-794D219D17BF}"/>
                </c:ext>
              </c:extLst>
            </c:dLbl>
            <c:dLbl>
              <c:idx val="3"/>
              <c:layout>
                <c:manualLayout>
                  <c:x val="8.8800437178628081E-2"/>
                  <c:y val="0"/>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solidFill>
                      <a:latin typeface="+mn-lt"/>
                      <a:ea typeface="+mn-ea"/>
                      <a:cs typeface="+mn-cs"/>
                    </a:defRPr>
                  </a:pPr>
                  <a:endParaRPr lang="de-DE"/>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1B2-49A1-887F-794D219D17BF}"/>
                </c:ext>
              </c:extLst>
            </c:dLbl>
            <c:dLbl>
              <c:idx val="4"/>
              <c:layout>
                <c:manualLayout>
                  <c:x val="7.8033928734907276E-2"/>
                  <c:y val="5.2246603970741903E-3"/>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solidFill>
                      <a:latin typeface="+mn-lt"/>
                      <a:ea typeface="+mn-ea"/>
                      <a:cs typeface="+mn-cs"/>
                    </a:defRPr>
                  </a:pPr>
                  <a:endParaRPr lang="de-DE"/>
                </a:p>
              </c:txPr>
              <c:dLblPos val="bestFit"/>
              <c:showLegendKey val="0"/>
              <c:showVal val="0"/>
              <c:showCatName val="1"/>
              <c:showSerName val="0"/>
              <c:showPercent val="1"/>
              <c:showBubbleSize val="0"/>
              <c:extLst>
                <c:ext xmlns:c15="http://schemas.microsoft.com/office/drawing/2012/chart" uri="{CE6537A1-D6FC-4f65-9D91-7224C49458BB}">
                  <c15:layout>
                    <c:manualLayout>
                      <c:w val="0.21515959881597815"/>
                      <c:h val="0.32183908045977011"/>
                    </c:manualLayout>
                  </c15:layout>
                </c:ext>
                <c:ext xmlns:c16="http://schemas.microsoft.com/office/drawing/2014/chart" uri="{C3380CC4-5D6E-409C-BE32-E72D297353CC}">
                  <c16:uniqueId val="{00000002-C1B2-49A1-887F-794D219D17BF}"/>
                </c:ext>
              </c:extLst>
            </c:dLbl>
            <c:dLbl>
              <c:idx val="5"/>
              <c:layout>
                <c:manualLayout>
                  <c:x val="3.2543307256902236E-2"/>
                  <c:y val="-0.35908112813942411"/>
                </c:manualLayout>
              </c:layout>
              <c:tx>
                <c:rich>
                  <a:bodyPr rot="0" spcFirstLastPara="1" vertOverflow="ellipsis" vert="horz" wrap="square" lIns="38100" tIns="19050" rIns="38100" bIns="19050" anchor="ctr" anchorCtr="1">
                    <a:spAutoFit/>
                  </a:bodyPr>
                  <a:lstStyle/>
                  <a:p>
                    <a:pPr>
                      <a:defRPr sz="1200" b="0" i="0" u="none" strike="noStrike" kern="1200" spc="0" baseline="0">
                        <a:solidFill>
                          <a:schemeClr val="tx1"/>
                        </a:solidFill>
                        <a:latin typeface="+mn-lt"/>
                        <a:ea typeface="+mn-ea"/>
                        <a:cs typeface="+mn-cs"/>
                      </a:defRPr>
                    </a:pPr>
                    <a:r>
                      <a:rPr lang="en-US" baseline="0"/>
                      <a:t>Anleihen
</a:t>
                    </a:r>
                    <a:fld id="{D5B200AB-7DC8-47D8-B4F2-96059920EF98}" type="PERCENTAGE">
                      <a:rPr lang="en-US" baseline="0"/>
                      <a:pPr>
                        <a:defRPr sz="1200" b="0">
                          <a:solidFill>
                            <a:schemeClr val="tx1"/>
                          </a:solidFill>
                        </a:defRPr>
                      </a:pPr>
                      <a:t>[PROZENTSATZ]</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C1B2-49A1-887F-794D219D17BF}"/>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solidFill>
                    <a:latin typeface="+mn-lt"/>
                    <a:ea typeface="+mn-ea"/>
                    <a:cs typeface="+mn-cs"/>
                  </a:defRPr>
                </a:pPr>
                <a:endParaRPr lang="de-DE"/>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('60-40 Portfolio'!$B$6:$B$8,'60-40 Portfolio'!$B$10:$B$11)</c:f>
              <c:strCache>
                <c:ptCount val="5"/>
                <c:pt idx="0">
                  <c:v>Msci World</c:v>
                </c:pt>
                <c:pt idx="1">
                  <c:v>S&amp;P 500</c:v>
                </c:pt>
                <c:pt idx="2">
                  <c:v>Small Cap</c:v>
                </c:pt>
                <c:pt idx="3">
                  <c:v>US-Treasuries</c:v>
                </c:pt>
                <c:pt idx="4">
                  <c:v>Deutsche Bundesanleihen</c:v>
                </c:pt>
              </c:strCache>
            </c:strRef>
          </c:cat>
          <c:val>
            <c:numRef>
              <c:f>('60-40 Portfolio'!$C$6:$C$8,'60-40 Portfolio'!$C$10:$C$11)</c:f>
              <c:numCache>
                <c:formatCode>0%</c:formatCode>
                <c:ptCount val="5"/>
                <c:pt idx="0">
                  <c:v>0.4</c:v>
                </c:pt>
                <c:pt idx="1">
                  <c:v>0.1</c:v>
                </c:pt>
                <c:pt idx="2">
                  <c:v>0.1</c:v>
                </c:pt>
                <c:pt idx="3">
                  <c:v>0.2</c:v>
                </c:pt>
                <c:pt idx="4">
                  <c:v>0.2</c:v>
                </c:pt>
              </c:numCache>
            </c:numRef>
          </c:val>
          <c:extLst>
            <c:ext xmlns:c16="http://schemas.microsoft.com/office/drawing/2014/chart" uri="{C3380CC4-5D6E-409C-BE32-E72D297353CC}">
              <c16:uniqueId val="{00000000-C1B2-49A1-887F-794D219D17BF}"/>
            </c:ext>
          </c:extLst>
        </c:ser>
        <c:dLbls>
          <c:dLblPos val="outEnd"/>
          <c:showLegendKey val="0"/>
          <c:showVal val="0"/>
          <c:showCatName val="0"/>
          <c:showSerName val="0"/>
          <c:showPercent val="1"/>
          <c:showBubbleSize val="0"/>
          <c:showLeaderLines val="1"/>
        </c:dLbls>
        <c:gapWidth val="100"/>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94E6E4"/>
    </a:solidFill>
    <a:ln w="9525" cap="flat" cmpd="sng" algn="ctr">
      <a:solidFill>
        <a:srgbClr val="33CCCC"/>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manualLayout>
          <c:layoutTarget val="inner"/>
          <c:xMode val="edge"/>
          <c:yMode val="edge"/>
          <c:x val="0.3998691408463117"/>
          <c:y val="0.2538124646183933"/>
          <c:w val="0.24088392486182281"/>
          <c:h val="0.63017446348618189"/>
        </c:manualLayout>
      </c:layout>
      <c:pieChart>
        <c:varyColors val="1"/>
        <c:ser>
          <c:idx val="0"/>
          <c:order val="0"/>
          <c:dPt>
            <c:idx val="0"/>
            <c:bubble3D val="0"/>
            <c:spPr>
              <a:solidFill>
                <a:schemeClr val="accent4">
                  <a:tint val="54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C02B-4F15-838B-68569A751336}"/>
              </c:ext>
            </c:extLst>
          </c:dPt>
          <c:dPt>
            <c:idx val="1"/>
            <c:bubble3D val="0"/>
            <c:spPr>
              <a:solidFill>
                <a:schemeClr val="accent4">
                  <a:tint val="77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C02B-4F15-838B-68569A751336}"/>
              </c:ext>
            </c:extLst>
          </c:dPt>
          <c:dPt>
            <c:idx val="2"/>
            <c:bubble3D val="0"/>
            <c:explosion val="9"/>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C02B-4F15-838B-68569A751336}"/>
              </c:ext>
            </c:extLst>
          </c:dPt>
          <c:dPt>
            <c:idx val="3"/>
            <c:bubble3D val="0"/>
            <c:explosion val="10"/>
            <c:spPr>
              <a:solidFill>
                <a:schemeClr val="accent4">
                  <a:shade val="76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C02B-4F15-838B-68569A751336}"/>
              </c:ext>
            </c:extLst>
          </c:dPt>
          <c:dPt>
            <c:idx val="4"/>
            <c:bubble3D val="0"/>
            <c:explosion val="11"/>
            <c:spPr>
              <a:solidFill>
                <a:schemeClr val="accent4">
                  <a:shade val="53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9-C02B-4F15-838B-68569A751336}"/>
              </c:ext>
            </c:extLst>
          </c:dPt>
          <c:dLbls>
            <c:dLbl>
              <c:idx val="0"/>
              <c:layout>
                <c:manualLayout>
                  <c:x val="7.3982438276656556E-2"/>
                  <c:y val="1.307189542483666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02B-4F15-838B-68569A751336}"/>
                </c:ext>
              </c:extLst>
            </c:dLbl>
            <c:dLbl>
              <c:idx val="1"/>
              <c:layout>
                <c:manualLayout>
                  <c:x val="-5.8613569692925624E-2"/>
                  <c:y val="-2.569296484998198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02B-4F15-838B-68569A751336}"/>
                </c:ext>
              </c:extLst>
            </c:dLbl>
            <c:dLbl>
              <c:idx val="2"/>
              <c:layout>
                <c:manualLayout>
                  <c:x val="-6.0022489203923099E-2"/>
                  <c:y val="3.267973856209150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02B-4F15-838B-68569A751336}"/>
                </c:ext>
              </c:extLst>
            </c:dLbl>
            <c:dLbl>
              <c:idx val="3"/>
              <c:layout>
                <c:manualLayout>
                  <c:x val="-2.9400424288969745E-2"/>
                  <c:y val="-2.1759044825279193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02B-4F15-838B-68569A751336}"/>
                </c:ext>
              </c:extLst>
            </c:dLbl>
            <c:dLbl>
              <c:idx val="4"/>
              <c:layout>
                <c:manualLayout>
                  <c:x val="0.12347816233774404"/>
                  <c:y val="3.8639287736091806E-3"/>
                </c:manualLayout>
              </c:layout>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extLst>
                <c:ext xmlns:c15="http://schemas.microsoft.com/office/drawing/2012/chart" uri="{CE6537A1-D6FC-4f65-9D91-7224C49458BB}">
                  <c15:layout>
                    <c:manualLayout>
                      <c:w val="0.25523279237538871"/>
                      <c:h val="0.24803921568627452"/>
                    </c:manualLayout>
                  </c15:layout>
                </c:ext>
                <c:ext xmlns:c16="http://schemas.microsoft.com/office/drawing/2014/chart" uri="{C3380CC4-5D6E-409C-BE32-E72D297353CC}">
                  <c16:uniqueId val="{00000009-C02B-4F15-838B-68569A751336}"/>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de-DE"/>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('Weltportfolio LVL 2'!$B$6:$B$7,'Weltportfolio LVL 2'!$B$9:$B$11)</c:f>
              <c:strCache>
                <c:ptCount val="5"/>
                <c:pt idx="0">
                  <c:v>MSCI ACWI IMI </c:v>
                </c:pt>
                <c:pt idx="1">
                  <c:v>Immobillien ETF</c:v>
                </c:pt>
                <c:pt idx="2">
                  <c:v>Anleihen/Tagesgeld</c:v>
                </c:pt>
                <c:pt idx="3">
                  <c:v>Gold</c:v>
                </c:pt>
                <c:pt idx="4">
                  <c:v>Rohstoffe</c:v>
                </c:pt>
              </c:strCache>
            </c:strRef>
          </c:cat>
          <c:val>
            <c:numRef>
              <c:f>('Weltportfolio LVL 2'!$C$6:$C$7,'Weltportfolio LVL 2'!$C$9:$C$11)</c:f>
              <c:numCache>
                <c:formatCode>0%</c:formatCode>
                <c:ptCount val="5"/>
                <c:pt idx="0">
                  <c:v>0.6</c:v>
                </c:pt>
                <c:pt idx="1">
                  <c:v>0.03</c:v>
                </c:pt>
                <c:pt idx="2" formatCode="0.0%">
                  <c:v>0.3</c:v>
                </c:pt>
                <c:pt idx="3" formatCode="0.0%">
                  <c:v>3.5000000000000003E-2</c:v>
                </c:pt>
                <c:pt idx="4" formatCode="0.0%">
                  <c:v>3.5000000000000003E-2</c:v>
                </c:pt>
              </c:numCache>
            </c:numRef>
          </c:val>
          <c:extLst>
            <c:ext xmlns:c16="http://schemas.microsoft.com/office/drawing/2014/chart" uri="{C3380CC4-5D6E-409C-BE32-E72D297353CC}">
              <c16:uniqueId val="{0000000A-C02B-4F15-838B-68569A751336}"/>
            </c:ext>
          </c:extLst>
        </c:ser>
        <c:dLbls>
          <c:dLblPos val="inEnd"/>
          <c:showLegendKey val="0"/>
          <c:showVal val="0"/>
          <c:showCatName val="1"/>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94E6E4"/>
    </a:solidFill>
    <a:ln w="9525" cap="flat" cmpd="sng" algn="ctr">
      <a:solidFill>
        <a:srgbClr val="94E6E4"/>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manualLayout>
          <c:layoutTarget val="inner"/>
          <c:xMode val="edge"/>
          <c:yMode val="edge"/>
          <c:x val="0.35634282931580225"/>
          <c:y val="0.12820512820512819"/>
          <c:w val="0.28000973946919894"/>
          <c:h val="0.73717948717948723"/>
        </c:manualLayout>
      </c:layout>
      <c:pieChart>
        <c:varyColors val="1"/>
        <c:ser>
          <c:idx val="0"/>
          <c:order val="0"/>
          <c:dPt>
            <c:idx val="0"/>
            <c:bubble3D val="0"/>
            <c:spPr>
              <a:solidFill>
                <a:schemeClr val="accent4">
                  <a:tint val="54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2-0DCA-4305-AC4D-3FD12EA42374}"/>
              </c:ext>
            </c:extLst>
          </c:dPt>
          <c:dPt>
            <c:idx val="1"/>
            <c:bubble3D val="0"/>
            <c:spPr>
              <a:solidFill>
                <a:schemeClr val="accent4">
                  <a:tint val="77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0DCA-4305-AC4D-3FD12EA42374}"/>
              </c:ext>
            </c:extLst>
          </c:dPt>
          <c:dPt>
            <c:idx val="2"/>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0DCA-4305-AC4D-3FD12EA42374}"/>
              </c:ext>
            </c:extLst>
          </c:dPt>
          <c:dPt>
            <c:idx val="3"/>
            <c:bubble3D val="0"/>
            <c:spPr>
              <a:solidFill>
                <a:schemeClr val="accent4">
                  <a:shade val="76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0DCA-4305-AC4D-3FD12EA42374}"/>
              </c:ext>
            </c:extLst>
          </c:dPt>
          <c:dPt>
            <c:idx val="4"/>
            <c:bubble3D val="0"/>
            <c:spPr>
              <a:solidFill>
                <a:schemeClr val="accent4">
                  <a:shade val="53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4-0DCA-4305-AC4D-3FD12EA42374}"/>
              </c:ext>
            </c:extLst>
          </c:dPt>
          <c:dLbls>
            <c:dLbl>
              <c:idx val="0"/>
              <c:layout>
                <c:manualLayout>
                  <c:x val="6.4530310263444968E-2"/>
                  <c:y val="-0.157667070462346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DCA-4305-AC4D-3FD12EA42374}"/>
                </c:ext>
              </c:extLst>
            </c:dLbl>
            <c:dLbl>
              <c:idx val="1"/>
              <c:layout>
                <c:manualLayout>
                  <c:x val="-3.5798300961101558E-3"/>
                  <c:y val="-6.1929638602866953E-3"/>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2674692142664052"/>
                      <c:h val="0.30096153846153839"/>
                    </c:manualLayout>
                  </c15:layout>
                </c:ext>
                <c:ext xmlns:c16="http://schemas.microsoft.com/office/drawing/2014/chart" uri="{C3380CC4-5D6E-409C-BE32-E72D297353CC}">
                  <c16:uniqueId val="{00000003-0DCA-4305-AC4D-3FD12EA42374}"/>
                </c:ext>
              </c:extLst>
            </c:dLbl>
            <c:dLbl>
              <c:idx val="2"/>
              <c:layout>
                <c:manualLayout>
                  <c:x val="-1.0739106844661207E-2"/>
                  <c:y val="-2.5533262669089469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6009252495738983"/>
                      <c:h val="0.30096153846153839"/>
                    </c:manualLayout>
                  </c15:layout>
                </c:ext>
                <c:ext xmlns:c16="http://schemas.microsoft.com/office/drawing/2014/chart" uri="{C3380CC4-5D6E-409C-BE32-E72D297353CC}">
                  <c16:uniqueId val="{00000001-0DCA-4305-AC4D-3FD12EA42374}"/>
                </c:ext>
              </c:extLst>
            </c:dLbl>
            <c:dLbl>
              <c:idx val="3"/>
              <c:layout>
                <c:manualLayout>
                  <c:x val="-5.6160501851074317E-2"/>
                  <c:y val="1.996769634564910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DCA-4305-AC4D-3FD12EA42374}"/>
                </c:ext>
              </c:extLst>
            </c:dLbl>
            <c:dLbl>
              <c:idx val="4"/>
              <c:layout>
                <c:manualLayout>
                  <c:x val="0.15636219322109937"/>
                  <c:y val="2.220522915404805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0DCA-4305-AC4D-3FD12EA42374}"/>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de-DE"/>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('Weltportfolio LVL 2'!$B$6:$B$7,'Weltportfolio LVL 2'!$B$9:$B$11)</c:f>
              <c:strCache>
                <c:ptCount val="5"/>
                <c:pt idx="0">
                  <c:v>MSCI ACWI IMI </c:v>
                </c:pt>
                <c:pt idx="1">
                  <c:v>Immobillien ETF</c:v>
                </c:pt>
                <c:pt idx="2">
                  <c:v>Anleihen/Tagesgeld</c:v>
                </c:pt>
                <c:pt idx="3">
                  <c:v>Gold</c:v>
                </c:pt>
                <c:pt idx="4">
                  <c:v>Rohstoffe</c:v>
                </c:pt>
              </c:strCache>
            </c:strRef>
          </c:cat>
          <c:val>
            <c:numRef>
              <c:f>('Weltportfolio LVL 2'!$C$6:$C$7,'Weltportfolio LVL 2'!$C$9:$C$11)</c:f>
              <c:numCache>
                <c:formatCode>0%</c:formatCode>
                <c:ptCount val="5"/>
                <c:pt idx="0">
                  <c:v>0.6</c:v>
                </c:pt>
                <c:pt idx="1">
                  <c:v>0.03</c:v>
                </c:pt>
                <c:pt idx="2" formatCode="0.0%">
                  <c:v>0.3</c:v>
                </c:pt>
                <c:pt idx="3" formatCode="0.0%">
                  <c:v>3.5000000000000003E-2</c:v>
                </c:pt>
                <c:pt idx="4" formatCode="0.0%">
                  <c:v>3.5000000000000003E-2</c:v>
                </c:pt>
              </c:numCache>
            </c:numRef>
          </c:val>
          <c:extLst>
            <c:ext xmlns:c16="http://schemas.microsoft.com/office/drawing/2014/chart" uri="{C3380CC4-5D6E-409C-BE32-E72D297353CC}">
              <c16:uniqueId val="{00000000-0DCA-4305-AC4D-3FD12EA42374}"/>
            </c:ext>
          </c:extLst>
        </c:ser>
        <c:dLbls>
          <c:dLblPos val="inEnd"/>
          <c:showLegendKey val="0"/>
          <c:showVal val="0"/>
          <c:showCatName val="1"/>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94E6E4"/>
    </a:solidFill>
    <a:ln w="9525" cap="flat" cmpd="sng" algn="ctr">
      <a:solidFill>
        <a:srgbClr val="ACD1D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manualLayout>
          <c:layoutTarget val="inner"/>
          <c:xMode val="edge"/>
          <c:yMode val="edge"/>
          <c:x val="0.3998691408463117"/>
          <c:y val="0.2538124646183933"/>
          <c:w val="0.24088392486182281"/>
          <c:h val="0.63017446348618189"/>
        </c:manualLayout>
      </c:layout>
      <c:pieChart>
        <c:varyColors val="1"/>
        <c:dLbls>
          <c:dLblPos val="inEnd"/>
          <c:showLegendKey val="0"/>
          <c:showVal val="0"/>
          <c:showCatName val="1"/>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94E6E4"/>
    </a:solidFill>
    <a:ln w="9525" cap="flat" cmpd="sng" algn="ctr">
      <a:solidFill>
        <a:srgbClr val="94E6E4"/>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pieChart>
        <c:varyColors val="1"/>
        <c:ser>
          <c:idx val="0"/>
          <c:order val="0"/>
          <c:dPt>
            <c:idx val="0"/>
            <c:bubble3D val="0"/>
            <c:spPr>
              <a:solidFill>
                <a:schemeClr val="accent4">
                  <a:shade val="65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30F2-4201-9952-8A9A842C4358}"/>
              </c:ext>
            </c:extLst>
          </c:dPt>
          <c:dPt>
            <c:idx val="1"/>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30F2-4201-9952-8A9A842C4358}"/>
              </c:ext>
            </c:extLst>
          </c:dPt>
          <c:dPt>
            <c:idx val="2"/>
            <c:bubble3D val="0"/>
            <c:spPr>
              <a:solidFill>
                <a:schemeClr val="accent4">
                  <a:tint val="65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30F2-4201-9952-8A9A842C4358}"/>
              </c:ext>
            </c:extLst>
          </c:dPt>
          <c:dLbls>
            <c:dLbl>
              <c:idx val="0"/>
              <c:layout>
                <c:manualLayout>
                  <c:x val="6.5113949411470085E-2"/>
                  <c:y val="-5.9055118110236247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ysClr val="windowText" lastClr="000000"/>
                      </a:solidFill>
                      <a:latin typeface="+mn-lt"/>
                      <a:ea typeface="+mn-ea"/>
                      <a:cs typeface="+mn-cs"/>
                    </a:defRPr>
                  </a:pPr>
                  <a:endParaRPr lang="de-DE"/>
                </a:p>
              </c:txPr>
              <c:dLblPos val="bestFit"/>
              <c:showLegendKey val="0"/>
              <c:showVal val="0"/>
              <c:showCatName val="1"/>
              <c:showSerName val="0"/>
              <c:showPercent val="1"/>
              <c:showBubbleSize val="0"/>
              <c:extLst>
                <c:ext xmlns:c15="http://schemas.microsoft.com/office/drawing/2012/chart" uri="{CE6537A1-D6FC-4f65-9D91-7224C49458BB}">
                  <c15:layout>
                    <c:manualLayout>
                      <c:w val="0.20252942649636868"/>
                      <c:h val="0.30807086614173224"/>
                    </c:manualLayout>
                  </c15:layout>
                </c:ext>
                <c:ext xmlns:c16="http://schemas.microsoft.com/office/drawing/2014/chart" uri="{C3380CC4-5D6E-409C-BE32-E72D297353CC}">
                  <c16:uniqueId val="{00000003-30F2-4201-9952-8A9A842C4358}"/>
                </c:ext>
              </c:extLst>
            </c:dLbl>
            <c:dLbl>
              <c:idx val="1"/>
              <c:layout>
                <c:manualLayout>
                  <c:x val="-9.7670825519462212E-2"/>
                  <c:y val="9.186377539421739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ysClr val="windowText" lastClr="000000"/>
                      </a:solidFill>
                      <a:latin typeface="+mn-lt"/>
                      <a:ea typeface="+mn-ea"/>
                      <a:cs typeface="+mn-cs"/>
                    </a:defRPr>
                  </a:pPr>
                  <a:endParaRPr lang="de-DE"/>
                </a:p>
              </c:txPr>
              <c:dLblPos val="bestFit"/>
              <c:showLegendKey val="0"/>
              <c:showVal val="0"/>
              <c:showCatName val="1"/>
              <c:showSerName val="0"/>
              <c:showPercent val="1"/>
              <c:showBubbleSize val="0"/>
              <c:extLst>
                <c:ext xmlns:c15="http://schemas.microsoft.com/office/drawing/2012/chart" uri="{CE6537A1-D6FC-4f65-9D91-7224C49458BB}">
                  <c15:layout>
                    <c:manualLayout>
                      <c:w val="0.23468569997495614"/>
                      <c:h val="0.30807086614173224"/>
                    </c:manualLayout>
                  </c15:layout>
                </c:ext>
                <c:ext xmlns:c16="http://schemas.microsoft.com/office/drawing/2014/chart" uri="{C3380CC4-5D6E-409C-BE32-E72D297353CC}">
                  <c16:uniqueId val="{00000001-30F2-4201-9952-8A9A842C4358}"/>
                </c:ext>
              </c:extLst>
            </c:dLbl>
            <c:dLbl>
              <c:idx val="2"/>
              <c:layout>
                <c:manualLayout>
                  <c:x val="-5.7600801402454271E-2"/>
                  <c:y val="1.968503937007874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ysClr val="windowText" lastClr="000000"/>
                      </a:solidFill>
                      <a:latin typeface="+mn-lt"/>
                      <a:ea typeface="+mn-ea"/>
                      <a:cs typeface="+mn-cs"/>
                    </a:defRPr>
                  </a:pPr>
                  <a:endParaRPr lang="de-DE"/>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30F2-4201-9952-8A9A842C4358}"/>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ysClr val="windowText" lastClr="000000"/>
                    </a:solidFill>
                    <a:latin typeface="+mn-lt"/>
                    <a:ea typeface="+mn-ea"/>
                    <a:cs typeface="+mn-cs"/>
                  </a:defRPr>
                </a:pPr>
                <a:endParaRPr lang="de-DE"/>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'Weltportfolio ETF'!$B$6:$B$8</c:f>
              <c:strCache>
                <c:ptCount val="3"/>
                <c:pt idx="0">
                  <c:v>MSCI ACWI IMI </c:v>
                </c:pt>
                <c:pt idx="1">
                  <c:v>MSCI Emerging Markets IMI </c:v>
                </c:pt>
                <c:pt idx="2">
                  <c:v>Stoxx Europe 600 </c:v>
                </c:pt>
              </c:strCache>
            </c:strRef>
          </c:cat>
          <c:val>
            <c:numRef>
              <c:f>'Weltportfolio ETF'!$C$6:$C$8</c:f>
              <c:numCache>
                <c:formatCode>0%</c:formatCode>
                <c:ptCount val="3"/>
                <c:pt idx="0">
                  <c:v>0.7</c:v>
                </c:pt>
                <c:pt idx="1">
                  <c:v>0.15</c:v>
                </c:pt>
                <c:pt idx="2">
                  <c:v>0.15</c:v>
                </c:pt>
              </c:numCache>
            </c:numRef>
          </c:val>
          <c:extLst>
            <c:ext xmlns:c16="http://schemas.microsoft.com/office/drawing/2014/chart" uri="{C3380CC4-5D6E-409C-BE32-E72D297353CC}">
              <c16:uniqueId val="{00000000-30F2-4201-9952-8A9A842C4358}"/>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94E6E4"/>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pieChart>
        <c:varyColors val="1"/>
        <c:ser>
          <c:idx val="0"/>
          <c:order val="0"/>
          <c:dPt>
            <c:idx val="0"/>
            <c:bubble3D val="0"/>
            <c:spPr>
              <a:solidFill>
                <a:schemeClr val="accent4">
                  <a:shade val="65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4C5B-41F0-B768-E55DE87B1D84}"/>
              </c:ext>
            </c:extLst>
          </c:dPt>
          <c:dPt>
            <c:idx val="1"/>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4C5B-41F0-B768-E55DE87B1D84}"/>
              </c:ext>
            </c:extLst>
          </c:dPt>
          <c:dPt>
            <c:idx val="2"/>
            <c:bubble3D val="0"/>
            <c:spPr>
              <a:solidFill>
                <a:schemeClr val="accent4">
                  <a:tint val="65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4C5B-41F0-B768-E55DE87B1D84}"/>
              </c:ext>
            </c:extLst>
          </c:dPt>
          <c:dLbls>
            <c:dLbl>
              <c:idx val="0"/>
              <c:layout>
                <c:manualLayout>
                  <c:x val="0.16578081498354841"/>
                  <c:y val="-0.16469038208168646"/>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ysClr val="windowText" lastClr="000000"/>
                      </a:solidFill>
                      <a:latin typeface="+mn-lt"/>
                      <a:ea typeface="+mn-ea"/>
                      <a:cs typeface="+mn-cs"/>
                    </a:defRPr>
                  </a:pPr>
                  <a:endParaRPr lang="de-DE"/>
                </a:p>
              </c:txPr>
              <c:dLblPos val="bestFit"/>
              <c:showLegendKey val="0"/>
              <c:showVal val="0"/>
              <c:showCatName val="1"/>
              <c:showSerName val="0"/>
              <c:showPercent val="1"/>
              <c:showBubbleSize val="0"/>
              <c:extLst>
                <c:ext xmlns:c15="http://schemas.microsoft.com/office/drawing/2012/chart" uri="{CE6537A1-D6FC-4f65-9D91-7224C49458BB}">
                  <c15:layout>
                    <c:manualLayout>
                      <c:w val="0.26289546950139209"/>
                      <c:h val="0.30928853754940705"/>
                    </c:manualLayout>
                  </c15:layout>
                </c:ext>
                <c:ext xmlns:c16="http://schemas.microsoft.com/office/drawing/2014/chart" uri="{C3380CC4-5D6E-409C-BE32-E72D297353CC}">
                  <c16:uniqueId val="{00000003-4C5B-41F0-B768-E55DE87B1D84}"/>
                </c:ext>
              </c:extLst>
            </c:dLbl>
            <c:dLbl>
              <c:idx val="1"/>
              <c:layout>
                <c:manualLayout>
                  <c:x val="-0.11389521640091116"/>
                  <c:y val="0.17127799736495389"/>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ysClr val="windowText" lastClr="000000"/>
                      </a:solidFill>
                      <a:latin typeface="+mn-lt"/>
                      <a:ea typeface="+mn-ea"/>
                      <a:cs typeface="+mn-cs"/>
                    </a:defRPr>
                  </a:pPr>
                  <a:endParaRPr lang="de-DE"/>
                </a:p>
              </c:txPr>
              <c:dLblPos val="bestFit"/>
              <c:showLegendKey val="0"/>
              <c:showVal val="0"/>
              <c:showCatName val="1"/>
              <c:showSerName val="0"/>
              <c:showPercent val="1"/>
              <c:showBubbleSize val="0"/>
              <c:extLst>
                <c:ext xmlns:c15="http://schemas.microsoft.com/office/drawing/2012/chart" uri="{CE6537A1-D6FC-4f65-9D91-7224C49458BB}">
                  <c15:layout>
                    <c:manualLayout>
                      <c:w val="0.2756517337382941"/>
                      <c:h val="0.40579710144927539"/>
                    </c:manualLayout>
                  </c15:layout>
                </c:ext>
                <c:ext xmlns:c16="http://schemas.microsoft.com/office/drawing/2014/chart" uri="{C3380CC4-5D6E-409C-BE32-E72D297353CC}">
                  <c16:uniqueId val="{00000001-4C5B-41F0-B768-E55DE87B1D84}"/>
                </c:ext>
              </c:extLst>
            </c:dLbl>
            <c:dLbl>
              <c:idx val="2"/>
              <c:layout>
                <c:manualLayout>
                  <c:x val="-0.10124029200222409"/>
                  <c:y val="6.5873559283350439E-3"/>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ysClr val="windowText" lastClr="000000"/>
                      </a:solidFill>
                      <a:latin typeface="+mn-lt"/>
                      <a:ea typeface="+mn-ea"/>
                      <a:cs typeface="+mn-cs"/>
                    </a:defRPr>
                  </a:pPr>
                  <a:endParaRPr lang="de-DE"/>
                </a:p>
              </c:txPr>
              <c:dLblPos val="bestFit"/>
              <c:showLegendKey val="0"/>
              <c:showVal val="0"/>
              <c:showCatName val="1"/>
              <c:showSerName val="0"/>
              <c:showPercent val="1"/>
              <c:showBubbleSize val="0"/>
              <c:extLst>
                <c:ext xmlns:c15="http://schemas.microsoft.com/office/drawing/2012/chart" uri="{CE6537A1-D6FC-4f65-9D91-7224C49458BB}">
                  <c15:layout>
                    <c:manualLayout>
                      <c:w val="0.31227537332320926"/>
                      <c:h val="0.30928853754940705"/>
                    </c:manualLayout>
                  </c15:layout>
                </c:ext>
                <c:ext xmlns:c16="http://schemas.microsoft.com/office/drawing/2014/chart" uri="{C3380CC4-5D6E-409C-BE32-E72D297353CC}">
                  <c16:uniqueId val="{00000002-4C5B-41F0-B768-E55DE87B1D84}"/>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ysClr val="windowText" lastClr="000000"/>
                    </a:solidFill>
                    <a:latin typeface="+mn-lt"/>
                    <a:ea typeface="+mn-ea"/>
                    <a:cs typeface="+mn-cs"/>
                  </a:defRPr>
                </a:pPr>
                <a:endParaRPr lang="de-DE"/>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'Weltportfolio ETF 2'!$B$6:$B$8</c:f>
              <c:strCache>
                <c:ptCount val="3"/>
                <c:pt idx="0">
                  <c:v>MSCI ACWI IMI o.Ä.</c:v>
                </c:pt>
                <c:pt idx="1">
                  <c:v>MSCI Emerging Markets IMI </c:v>
                </c:pt>
                <c:pt idx="2">
                  <c:v>Stoxx Europe 600 </c:v>
                </c:pt>
              </c:strCache>
            </c:strRef>
          </c:cat>
          <c:val>
            <c:numRef>
              <c:f>'Weltportfolio ETF 2'!$C$6:$C$8</c:f>
              <c:numCache>
                <c:formatCode>0%</c:formatCode>
                <c:ptCount val="3"/>
                <c:pt idx="0">
                  <c:v>0.85</c:v>
                </c:pt>
                <c:pt idx="1">
                  <c:v>0.1</c:v>
                </c:pt>
                <c:pt idx="2">
                  <c:v>0.05</c:v>
                </c:pt>
              </c:numCache>
            </c:numRef>
          </c:val>
          <c:extLst>
            <c:ext xmlns:c16="http://schemas.microsoft.com/office/drawing/2014/chart" uri="{C3380CC4-5D6E-409C-BE32-E72D297353CC}">
              <c16:uniqueId val="{00000000-4C5B-41F0-B768-E55DE87B1D84}"/>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94E6E4"/>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pieChart>
        <c:varyColors val="1"/>
        <c:ser>
          <c:idx val="0"/>
          <c:order val="0"/>
          <c:tx>
            <c:strRef>
              <c:f>'Mutli Cap'!$B$6:$B$8</c:f>
              <c:strCache>
                <c:ptCount val="3"/>
                <c:pt idx="0">
                  <c:v>FTSE All-World UCITS</c:v>
                </c:pt>
                <c:pt idx="1">
                  <c:v>MSCI World Mid Cap </c:v>
                </c:pt>
                <c:pt idx="2">
                  <c:v>MSCI World Small Cap </c:v>
                </c:pt>
              </c:strCache>
            </c:strRef>
          </c:tx>
          <c:dPt>
            <c:idx val="0"/>
            <c:bubble3D val="0"/>
            <c:spPr>
              <a:solidFill>
                <a:schemeClr val="accent4">
                  <a:shade val="65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A072-4496-8BCF-E51D44A8F74B}"/>
              </c:ext>
            </c:extLst>
          </c:dPt>
          <c:dPt>
            <c:idx val="1"/>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A072-4496-8BCF-E51D44A8F74B}"/>
              </c:ext>
            </c:extLst>
          </c:dPt>
          <c:dPt>
            <c:idx val="2"/>
            <c:bubble3D val="0"/>
            <c:spPr>
              <a:solidFill>
                <a:schemeClr val="accent4">
                  <a:tint val="65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A072-4496-8BCF-E51D44A8F74B}"/>
              </c:ext>
            </c:extLst>
          </c:dPt>
          <c:dLbls>
            <c:dLbl>
              <c:idx val="0"/>
              <c:layout>
                <c:manualLayout>
                  <c:x val="0.16578081498354838"/>
                  <c:y val="-0.16469038208168646"/>
                </c:manualLayout>
              </c:layout>
              <c:tx>
                <c:rich>
                  <a:bodyPr rot="0" spcFirstLastPara="1" vertOverflow="ellipsis" vert="horz" wrap="square" lIns="38100" tIns="19050" rIns="38100" bIns="19050" anchor="ctr" anchorCtr="1">
                    <a:spAutoFit/>
                  </a:bodyPr>
                  <a:lstStyle/>
                  <a:p>
                    <a:pPr>
                      <a:defRPr sz="1200" b="0" i="0" u="none" strike="noStrike" kern="1200" spc="0" baseline="0">
                        <a:solidFill>
                          <a:sysClr val="windowText" lastClr="000000"/>
                        </a:solidFill>
                        <a:latin typeface="+mn-lt"/>
                        <a:ea typeface="+mn-ea"/>
                        <a:cs typeface="+mn-cs"/>
                      </a:defRPr>
                    </a:pPr>
                    <a:fld id="{E7DB3D81-6711-4E77-81DD-6FCFBBED3548}" type="CATEGORYNAME">
                      <a:rPr lang="en-US"/>
                      <a:pPr>
                        <a:defRPr sz="1200" b="0">
                          <a:solidFill>
                            <a:sysClr val="windowText" lastClr="000000"/>
                          </a:solidFill>
                        </a:defRPr>
                      </a:pPr>
                      <a:t>[RUBRIKENNAME]</a:t>
                    </a:fld>
                    <a:endParaRPr lang="en-US" baseline="0"/>
                  </a:p>
                  <a:p>
                    <a:pPr>
                      <a:defRPr sz="1200" b="0">
                        <a:solidFill>
                          <a:sysClr val="windowText" lastClr="000000"/>
                        </a:solidFill>
                      </a:defRPr>
                    </a:pPr>
                    <a:r>
                      <a:rPr lang="en-US" baseline="0"/>
                      <a:t> </a:t>
                    </a:r>
                    <a:fld id="{4D0AACD0-BA47-402D-B7FE-EEF1D63E523F}" type="PERCENTAGE">
                      <a:rPr lang="en-US" baseline="0"/>
                      <a:pPr>
                        <a:defRPr sz="1200" b="0">
                          <a:solidFill>
                            <a:sysClr val="windowText" lastClr="000000"/>
                          </a:solidFill>
                        </a:defRPr>
                      </a:pPr>
                      <a:t>[PROZENTSATZ]</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0.26289546950139203"/>
                      <c:h val="0.30928853754940705"/>
                    </c:manualLayout>
                  </c15:layout>
                  <c15:dlblFieldTable/>
                  <c15:showDataLabelsRange val="0"/>
                </c:ext>
                <c:ext xmlns:c16="http://schemas.microsoft.com/office/drawing/2014/chart" uri="{C3380CC4-5D6E-409C-BE32-E72D297353CC}">
                  <c16:uniqueId val="{00000001-A072-4496-8BCF-E51D44A8F74B}"/>
                </c:ext>
              </c:extLst>
            </c:dLbl>
            <c:dLbl>
              <c:idx val="1"/>
              <c:layout>
                <c:manualLayout>
                  <c:x val="-0.11389521640091116"/>
                  <c:y val="0.17127799736495389"/>
                </c:manualLayout>
              </c:layout>
              <c:tx>
                <c:rich>
                  <a:bodyPr rot="0" spcFirstLastPara="1" vertOverflow="ellipsis" vert="horz" wrap="square" lIns="38100" tIns="19050" rIns="38100" bIns="19050" anchor="ctr" anchorCtr="1">
                    <a:spAutoFit/>
                  </a:bodyPr>
                  <a:lstStyle/>
                  <a:p>
                    <a:pPr>
                      <a:defRPr sz="1200" b="0" i="0" u="none" strike="noStrike" kern="1200" spc="0" baseline="0">
                        <a:solidFill>
                          <a:sysClr val="windowText" lastClr="000000"/>
                        </a:solidFill>
                        <a:latin typeface="+mn-lt"/>
                        <a:ea typeface="+mn-ea"/>
                        <a:cs typeface="+mn-cs"/>
                      </a:defRPr>
                    </a:pPr>
                    <a:fld id="{F2EAB551-E48E-4158-9594-609D59A24AAA}" type="CATEGORYNAME">
                      <a:rPr lang="en-US"/>
                      <a:pPr>
                        <a:defRPr sz="1200" b="0">
                          <a:solidFill>
                            <a:sysClr val="windowText" lastClr="000000"/>
                          </a:solidFill>
                        </a:defRPr>
                      </a:pPr>
                      <a:t>[RUBRIKENNAME]</a:t>
                    </a:fld>
                    <a:r>
                      <a:rPr lang="en-US" baseline="0"/>
                      <a:t> </a:t>
                    </a:r>
                    <a:fld id="{36328268-D091-43C2-8C70-1EAA9CA4FF15}" type="PERCENTAGE">
                      <a:rPr lang="en-US" baseline="0"/>
                      <a:pPr>
                        <a:defRPr sz="1200" b="0">
                          <a:solidFill>
                            <a:sysClr val="windowText" lastClr="000000"/>
                          </a:solidFill>
                        </a:defRPr>
                      </a:pPr>
                      <a:t>[PROZENTSATZ]</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0.2756517337382941"/>
                      <c:h val="0.40579710144927539"/>
                    </c:manualLayout>
                  </c15:layout>
                  <c15:dlblFieldTable/>
                  <c15:showDataLabelsRange val="0"/>
                </c:ext>
                <c:ext xmlns:c16="http://schemas.microsoft.com/office/drawing/2014/chart" uri="{C3380CC4-5D6E-409C-BE32-E72D297353CC}">
                  <c16:uniqueId val="{00000003-A072-4496-8BCF-E51D44A8F74B}"/>
                </c:ext>
              </c:extLst>
            </c:dLbl>
            <c:dLbl>
              <c:idx val="2"/>
              <c:layout>
                <c:manualLayout>
                  <c:x val="-0.10124029200222409"/>
                  <c:y val="6.5873559283350439E-3"/>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ysClr val="windowText" lastClr="000000"/>
                      </a:solidFill>
                      <a:latin typeface="+mn-lt"/>
                      <a:ea typeface="+mn-ea"/>
                      <a:cs typeface="+mn-cs"/>
                    </a:defRPr>
                  </a:pPr>
                  <a:endParaRPr lang="de-DE"/>
                </a:p>
              </c:txPr>
              <c:dLblPos val="bestFit"/>
              <c:showLegendKey val="0"/>
              <c:showVal val="0"/>
              <c:showCatName val="1"/>
              <c:showSerName val="0"/>
              <c:showPercent val="1"/>
              <c:showBubbleSize val="0"/>
              <c:extLst>
                <c:ext xmlns:c15="http://schemas.microsoft.com/office/drawing/2012/chart" uri="{CE6537A1-D6FC-4f65-9D91-7224C49458BB}">
                  <c15:layout>
                    <c:manualLayout>
                      <c:w val="0.31227537332320926"/>
                      <c:h val="0.30928853754940705"/>
                    </c:manualLayout>
                  </c15:layout>
                </c:ext>
                <c:ext xmlns:c16="http://schemas.microsoft.com/office/drawing/2014/chart" uri="{C3380CC4-5D6E-409C-BE32-E72D297353CC}">
                  <c16:uniqueId val="{00000005-A072-4496-8BCF-E51D44A8F74B}"/>
                </c:ext>
              </c:extLst>
            </c:dLbl>
            <c:spPr>
              <a:noFill/>
              <a:ln>
                <a:noFill/>
              </a:ln>
              <a:effectLst/>
            </c:sp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'Mutli Cap'!$B$6:$B$8</c:f>
              <c:strCache>
                <c:ptCount val="3"/>
                <c:pt idx="0">
                  <c:v>FTSE All-World UCITS</c:v>
                </c:pt>
                <c:pt idx="1">
                  <c:v>MSCI World Mid Cap </c:v>
                </c:pt>
                <c:pt idx="2">
                  <c:v>MSCI World Small Cap </c:v>
                </c:pt>
              </c:strCache>
            </c:strRef>
          </c:cat>
          <c:val>
            <c:numRef>
              <c:f>'Mutli Cap'!$C$6:$C$8</c:f>
              <c:numCache>
                <c:formatCode>0%</c:formatCode>
                <c:ptCount val="3"/>
                <c:pt idx="0">
                  <c:v>0.4</c:v>
                </c:pt>
                <c:pt idx="1">
                  <c:v>0.35</c:v>
                </c:pt>
                <c:pt idx="2">
                  <c:v>0.25</c:v>
                </c:pt>
              </c:numCache>
            </c:numRef>
          </c:val>
          <c:extLst>
            <c:ext xmlns:c16="http://schemas.microsoft.com/office/drawing/2014/chart" uri="{C3380CC4-5D6E-409C-BE32-E72D297353CC}">
              <c16:uniqueId val="{00000007-6E57-4E8B-9D25-35742DF1CF73}"/>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94E6E4"/>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pieChart>
        <c:varyColors val="1"/>
        <c:ser>
          <c:idx val="0"/>
          <c:order val="0"/>
          <c:tx>
            <c:strRef>
              <c:f>'Eigene Strategie'!$B$6:$B$11</c:f>
              <c:strCache>
                <c:ptCount val="6"/>
                <c:pt idx="0">
                  <c:v>ETF </c:v>
                </c:pt>
                <c:pt idx="1">
                  <c:v>ETF 2</c:v>
                </c:pt>
                <c:pt idx="2">
                  <c:v>ETF 3</c:v>
                </c:pt>
                <c:pt idx="3">
                  <c:v>ETF 4</c:v>
                </c:pt>
                <c:pt idx="4">
                  <c:v>ETF 5</c:v>
                </c:pt>
                <c:pt idx="5">
                  <c:v>ETF 6</c:v>
                </c:pt>
              </c:strCache>
            </c:strRef>
          </c:tx>
          <c:dPt>
            <c:idx val="0"/>
            <c:bubble3D val="0"/>
            <c:spPr>
              <a:solidFill>
                <a:schemeClr val="accent4">
                  <a:shade val="65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AAF6-4D61-9C19-EB5D2E75CA06}"/>
              </c:ext>
            </c:extLst>
          </c:dPt>
          <c:dPt>
            <c:idx val="1"/>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AAF6-4D61-9C19-EB5D2E75CA06}"/>
              </c:ext>
            </c:extLst>
          </c:dPt>
          <c:dPt>
            <c:idx val="2"/>
            <c:bubble3D val="0"/>
            <c:spPr>
              <a:solidFill>
                <a:schemeClr val="accent4">
                  <a:tint val="65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AAF6-4D61-9C19-EB5D2E75CA06}"/>
              </c:ext>
            </c:extLst>
          </c:dPt>
          <c:dPt>
            <c:idx val="3"/>
            <c:bubble3D val="0"/>
            <c:spPr>
              <a:solidFill>
                <a:schemeClr val="accent4">
                  <a:tint val="9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AAF6-4D61-9C19-EB5D2E75CA06}"/>
              </c:ext>
            </c:extLst>
          </c:dPt>
          <c:dPt>
            <c:idx val="4"/>
            <c:bubble3D val="0"/>
            <c:spPr>
              <a:solidFill>
                <a:schemeClr val="accent4">
                  <a:tint val="7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AAF6-4D61-9C19-EB5D2E75CA06}"/>
              </c:ext>
            </c:extLst>
          </c:dPt>
          <c:dPt>
            <c:idx val="5"/>
            <c:bubble3D val="0"/>
            <c:spPr>
              <a:solidFill>
                <a:schemeClr val="accent4">
                  <a:tint val="5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C-AE32-4909-B278-B9DCC6A6DA3F}"/>
              </c:ext>
            </c:extLst>
          </c:dPt>
          <c:dLbls>
            <c:dLbl>
              <c:idx val="0"/>
              <c:layout>
                <c:manualLayout>
                  <c:x val="8.9422592107649315E-2"/>
                  <c:y val="9.2226873320676819E-2"/>
                </c:manualLayout>
              </c:layout>
              <c:tx>
                <c:rich>
                  <a:bodyPr rot="0" spcFirstLastPara="1" vertOverflow="ellipsis" vert="horz" wrap="square" lIns="38100" tIns="19050" rIns="38100" bIns="19050" anchor="ctr" anchorCtr="1">
                    <a:spAutoFit/>
                  </a:bodyPr>
                  <a:lstStyle/>
                  <a:p>
                    <a:pPr>
                      <a:defRPr sz="1200" b="0" i="0" u="none" strike="noStrike" kern="1200" spc="0" baseline="0">
                        <a:solidFill>
                          <a:schemeClr val="tx1"/>
                        </a:solidFill>
                        <a:latin typeface="+mn-lt"/>
                        <a:ea typeface="+mn-ea"/>
                        <a:cs typeface="+mn-cs"/>
                      </a:defRPr>
                    </a:pPr>
                    <a:fld id="{E7DB3D81-6711-4E77-81DD-6FCFBBED3548}" type="CATEGORYNAME">
                      <a:rPr lang="en-US" sz="1200" b="0">
                        <a:solidFill>
                          <a:schemeClr val="tx1"/>
                        </a:solidFill>
                      </a:rPr>
                      <a:pPr>
                        <a:defRPr sz="1200" b="0">
                          <a:solidFill>
                            <a:schemeClr val="tx1"/>
                          </a:solidFill>
                        </a:defRPr>
                      </a:pPr>
                      <a:t>[RUBRIKENNAME]</a:t>
                    </a:fld>
                    <a:endParaRPr lang="en-US" sz="1200" b="0" baseline="0">
                      <a:solidFill>
                        <a:schemeClr val="tx1"/>
                      </a:solidFill>
                    </a:endParaRPr>
                  </a:p>
                  <a:p>
                    <a:pPr>
                      <a:defRPr sz="1200" b="0">
                        <a:solidFill>
                          <a:schemeClr val="tx1"/>
                        </a:solidFill>
                      </a:defRPr>
                    </a:pPr>
                    <a:r>
                      <a:rPr lang="en-US" sz="1200" b="0" baseline="0">
                        <a:solidFill>
                          <a:schemeClr val="tx1"/>
                        </a:solidFill>
                      </a:rPr>
                      <a:t> </a:t>
                    </a:r>
                    <a:fld id="{4D0AACD0-BA47-402D-B7FE-EEF1D63E523F}" type="PERCENTAGE">
                      <a:rPr lang="en-US" sz="1200" b="0" baseline="0">
                        <a:solidFill>
                          <a:schemeClr val="tx1"/>
                        </a:solidFill>
                      </a:rPr>
                      <a:pPr>
                        <a:defRPr sz="1200" b="0">
                          <a:solidFill>
                            <a:schemeClr val="tx1"/>
                          </a:solidFill>
                        </a:defRPr>
                      </a:pPr>
                      <a:t>[PROZENTSATZ]</a:t>
                    </a:fld>
                    <a:endParaRPr lang="en-US" sz="1200" b="0" baseline="0">
                      <a:solidFill>
                        <a:schemeClr val="tx1"/>
                      </a:solidFill>
                    </a:endParaRPr>
                  </a:p>
                </c:rich>
              </c:tx>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0.26289546950139203"/>
                      <c:h val="0.30928853754940705"/>
                    </c:manualLayout>
                  </c15:layout>
                  <c15:dlblFieldTable/>
                  <c15:showDataLabelsRange val="0"/>
                </c:ext>
                <c:ext xmlns:c16="http://schemas.microsoft.com/office/drawing/2014/chart" uri="{C3380CC4-5D6E-409C-BE32-E72D297353CC}">
                  <c16:uniqueId val="{00000001-AAF6-4D61-9C19-EB5D2E75CA06}"/>
                </c:ext>
              </c:extLst>
            </c:dLbl>
            <c:dLbl>
              <c:idx val="1"/>
              <c:layout>
                <c:manualLayout>
                  <c:x val="3.290306251581869E-2"/>
                  <c:y val="-5.7856898322492356E-2"/>
                </c:manualLayout>
              </c:layout>
              <c:tx>
                <c:rich>
                  <a:bodyPr rot="0" spcFirstLastPara="1" vertOverflow="ellipsis" vert="horz" wrap="square" lIns="38100" tIns="19050" rIns="38100" bIns="19050" anchor="ctr" anchorCtr="1">
                    <a:spAutoFit/>
                  </a:bodyPr>
                  <a:lstStyle/>
                  <a:p>
                    <a:pPr>
                      <a:defRPr sz="1200" b="0" i="0" u="none" strike="noStrike" kern="1200" spc="0" baseline="0">
                        <a:solidFill>
                          <a:schemeClr val="tx1"/>
                        </a:solidFill>
                        <a:latin typeface="+mn-lt"/>
                        <a:ea typeface="+mn-ea"/>
                        <a:cs typeface="+mn-cs"/>
                      </a:defRPr>
                    </a:pPr>
                    <a:fld id="{F2EAB551-E48E-4158-9594-609D59A24AAA}" type="CATEGORYNAME">
                      <a:rPr lang="en-US" sz="1200" b="0">
                        <a:solidFill>
                          <a:schemeClr val="tx1"/>
                        </a:solidFill>
                      </a:rPr>
                      <a:pPr>
                        <a:defRPr sz="1200" b="0">
                          <a:solidFill>
                            <a:schemeClr val="tx1"/>
                          </a:solidFill>
                        </a:defRPr>
                      </a:pPr>
                      <a:t>[RUBRIKENNAME]</a:t>
                    </a:fld>
                    <a:r>
                      <a:rPr lang="en-US" sz="1200" b="0" baseline="0">
                        <a:solidFill>
                          <a:schemeClr val="tx1"/>
                        </a:solidFill>
                      </a:rPr>
                      <a:t> </a:t>
                    </a:r>
                    <a:fld id="{36328268-D091-43C2-8C70-1EAA9CA4FF15}" type="PERCENTAGE">
                      <a:rPr lang="en-US" sz="1200" b="0" baseline="0">
                        <a:solidFill>
                          <a:schemeClr val="tx1"/>
                        </a:solidFill>
                      </a:rPr>
                      <a:pPr>
                        <a:defRPr sz="1200" b="0">
                          <a:solidFill>
                            <a:schemeClr val="tx1"/>
                          </a:solidFill>
                        </a:defRPr>
                      </a:pPr>
                      <a:t>[PROZENTSATZ]</a:t>
                    </a:fld>
                    <a:endParaRPr lang="en-US" sz="1200" b="0" baseline="0">
                      <a:solidFill>
                        <a:schemeClr val="tx1"/>
                      </a:solidFill>
                    </a:endParaRPr>
                  </a:p>
                </c:rich>
              </c:tx>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0.2756517337382941"/>
                      <c:h val="0.40579710144927539"/>
                    </c:manualLayout>
                  </c15:layout>
                  <c15:dlblFieldTable/>
                  <c15:showDataLabelsRange val="0"/>
                </c:ext>
                <c:ext xmlns:c16="http://schemas.microsoft.com/office/drawing/2014/chart" uri="{C3380CC4-5D6E-409C-BE32-E72D297353CC}">
                  <c16:uniqueId val="{00000003-AAF6-4D61-9C19-EB5D2E75CA06}"/>
                </c:ext>
              </c:extLst>
            </c:dLbl>
            <c:dLbl>
              <c:idx val="2"/>
              <c:layout>
                <c:manualLayout>
                  <c:x val="-0.44039493639604843"/>
                  <c:y val="-2.5935493253287616E-7"/>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solidFill>
                      <a:latin typeface="+mn-lt"/>
                      <a:ea typeface="+mn-ea"/>
                      <a:cs typeface="+mn-cs"/>
                    </a:defRPr>
                  </a:pPr>
                  <a:endParaRPr lang="de-DE"/>
                </a:p>
              </c:txPr>
              <c:dLblPos val="bestFit"/>
              <c:showLegendKey val="0"/>
              <c:showVal val="0"/>
              <c:showCatName val="1"/>
              <c:showSerName val="0"/>
              <c:showPercent val="1"/>
              <c:showBubbleSize val="0"/>
              <c:extLst>
                <c:ext xmlns:c15="http://schemas.microsoft.com/office/drawing/2012/chart" uri="{CE6537A1-D6FC-4f65-9D91-7224C49458BB}">
                  <c15:layout>
                    <c:manualLayout>
                      <c:w val="0.31227537332320926"/>
                      <c:h val="0.30928853754940705"/>
                    </c:manualLayout>
                  </c15:layout>
                </c:ext>
                <c:ext xmlns:c16="http://schemas.microsoft.com/office/drawing/2014/chart" uri="{C3380CC4-5D6E-409C-BE32-E72D297353CC}">
                  <c16:uniqueId val="{00000005-AAF6-4D61-9C19-EB5D2E75CA06}"/>
                </c:ext>
              </c:extLst>
            </c:dLbl>
            <c:dLbl>
              <c:idx val="3"/>
              <c:layout>
                <c:manualLayout>
                  <c:x val="-0.15186028853454822"/>
                  <c:y val="-0.2108036890645586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solidFill>
                      <a:latin typeface="+mn-lt"/>
                      <a:ea typeface="+mn-ea"/>
                      <a:cs typeface="+mn-cs"/>
                    </a:defRPr>
                  </a:pPr>
                  <a:endParaRPr lang="de-DE"/>
                </a:p>
              </c:txPr>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AF6-4D61-9C19-EB5D2E75CA06}"/>
                </c:ext>
              </c:extLst>
            </c:dLbl>
            <c:dLbl>
              <c:idx val="4"/>
              <c:layout>
                <c:manualLayout>
                  <c:x val="-0.10377119716527461"/>
                  <c:y val="-8.5638998682476916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solidFill>
                      <a:latin typeface="+mn-lt"/>
                      <a:ea typeface="+mn-ea"/>
                      <a:cs typeface="+mn-cs"/>
                    </a:defRPr>
                  </a:pPr>
                  <a:endParaRPr lang="de-DE"/>
                </a:p>
              </c:txPr>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AF6-4D61-9C19-EB5D2E75CA06}"/>
                </c:ext>
              </c:extLst>
            </c:dLbl>
            <c:dLbl>
              <c:idx val="5"/>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solidFill>
                      <a:latin typeface="+mn-lt"/>
                      <a:ea typeface="+mn-ea"/>
                      <a:cs typeface="+mn-cs"/>
                    </a:defRPr>
                  </a:pPr>
                  <a:endParaRPr lang="de-DE"/>
                </a:p>
              </c:txPr>
              <c:dLblPos val="outEnd"/>
              <c:showLegendKey val="0"/>
              <c:showVal val="0"/>
              <c:showCatName val="0"/>
              <c:showSerName val="0"/>
              <c:showPercent val="1"/>
              <c:showBubbleSize val="0"/>
              <c:extLst>
                <c:ext xmlns:c16="http://schemas.microsoft.com/office/drawing/2014/chart" uri="{C3380CC4-5D6E-409C-BE32-E72D297353CC}">
                  <c16:uniqueId val="{0000000C-AE32-4909-B278-B9DCC6A6DA3F}"/>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'Eigene Strategie'!$B$6:$B$11</c:f>
              <c:strCache>
                <c:ptCount val="6"/>
                <c:pt idx="0">
                  <c:v>ETF </c:v>
                </c:pt>
                <c:pt idx="1">
                  <c:v>ETF 2</c:v>
                </c:pt>
                <c:pt idx="2">
                  <c:v>ETF 3</c:v>
                </c:pt>
                <c:pt idx="3">
                  <c:v>ETF 4</c:v>
                </c:pt>
                <c:pt idx="4">
                  <c:v>ETF 5</c:v>
                </c:pt>
                <c:pt idx="5">
                  <c:v>ETF 6</c:v>
                </c:pt>
              </c:strCache>
            </c:strRef>
          </c:cat>
          <c:val>
            <c:numRef>
              <c:f>'Eigene Strategie'!$C$6:$C$11</c:f>
              <c:numCache>
                <c:formatCode>0%</c:formatCode>
                <c:ptCount val="6"/>
                <c:pt idx="0">
                  <c:v>0.25</c:v>
                </c:pt>
                <c:pt idx="1">
                  <c:v>0.15</c:v>
                </c:pt>
                <c:pt idx="2">
                  <c:v>0.15</c:v>
                </c:pt>
                <c:pt idx="3">
                  <c:v>0.15</c:v>
                </c:pt>
                <c:pt idx="4">
                  <c:v>0.15</c:v>
                </c:pt>
                <c:pt idx="5">
                  <c:v>0.15</c:v>
                </c:pt>
              </c:numCache>
            </c:numRef>
          </c:val>
          <c:extLst>
            <c:ext xmlns:c16="http://schemas.microsoft.com/office/drawing/2014/chart" uri="{C3380CC4-5D6E-409C-BE32-E72D297353CC}">
              <c16:uniqueId val="{0000000B-AE32-4909-B278-B9DCC6A6DA3F}"/>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94E6E4"/>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manualLayout>
          <c:layoutTarget val="inner"/>
          <c:xMode val="edge"/>
          <c:yMode val="edge"/>
          <c:x val="0.3998691408463117"/>
          <c:y val="0.2538124646183933"/>
          <c:w val="0.24088392486182281"/>
          <c:h val="0.63017446348618189"/>
        </c:manualLayout>
      </c:layout>
      <c:pieChart>
        <c:varyColors val="1"/>
        <c:ser>
          <c:idx val="0"/>
          <c:order val="0"/>
          <c:dPt>
            <c:idx val="0"/>
            <c:bubble3D val="0"/>
            <c:spPr>
              <a:solidFill>
                <a:schemeClr val="accent4">
                  <a:tint val="54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4-58D7-48F5-AB43-50A90FD16A4A}"/>
              </c:ext>
            </c:extLst>
          </c:dPt>
          <c:dPt>
            <c:idx val="1"/>
            <c:bubble3D val="0"/>
            <c:spPr>
              <a:solidFill>
                <a:schemeClr val="accent4">
                  <a:tint val="77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58D7-48F5-AB43-50A90FD16A4A}"/>
              </c:ext>
            </c:extLst>
          </c:dPt>
          <c:dPt>
            <c:idx val="2"/>
            <c:bubble3D val="0"/>
            <c:explosion val="9"/>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2-58D7-48F5-AB43-50A90FD16A4A}"/>
              </c:ext>
            </c:extLst>
          </c:dPt>
          <c:dPt>
            <c:idx val="3"/>
            <c:bubble3D val="0"/>
            <c:explosion val="10"/>
            <c:spPr>
              <a:solidFill>
                <a:schemeClr val="accent4">
                  <a:shade val="76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58D7-48F5-AB43-50A90FD16A4A}"/>
              </c:ext>
            </c:extLst>
          </c:dPt>
          <c:dPt>
            <c:idx val="4"/>
            <c:bubble3D val="0"/>
            <c:explosion val="11"/>
            <c:spPr>
              <a:solidFill>
                <a:schemeClr val="accent4">
                  <a:shade val="53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58D7-48F5-AB43-50A90FD16A4A}"/>
              </c:ext>
            </c:extLst>
          </c:dPt>
          <c:dLbls>
            <c:dLbl>
              <c:idx val="0"/>
              <c:layout>
                <c:manualLayout>
                  <c:x val="7.3982438276656556E-2"/>
                  <c:y val="1.307189542483666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58D7-48F5-AB43-50A90FD16A4A}"/>
                </c:ext>
              </c:extLst>
            </c:dLbl>
            <c:dLbl>
              <c:idx val="1"/>
              <c:layout>
                <c:manualLayout>
                  <c:x val="-5.8613569692925624E-2"/>
                  <c:y val="-2.569296484998198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8D7-48F5-AB43-50A90FD16A4A}"/>
                </c:ext>
              </c:extLst>
            </c:dLbl>
            <c:dLbl>
              <c:idx val="2"/>
              <c:layout>
                <c:manualLayout>
                  <c:x val="-6.0022489203923099E-2"/>
                  <c:y val="3.267973856209150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58D7-48F5-AB43-50A90FD16A4A}"/>
                </c:ext>
              </c:extLst>
            </c:dLbl>
            <c:dLbl>
              <c:idx val="3"/>
              <c:layout>
                <c:manualLayout>
                  <c:x val="-2.9400424288969745E-2"/>
                  <c:y val="-2.1759044825279193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8D7-48F5-AB43-50A90FD16A4A}"/>
                </c:ext>
              </c:extLst>
            </c:dLbl>
            <c:dLbl>
              <c:idx val="4"/>
              <c:layout>
                <c:manualLayout>
                  <c:x val="0.12347816233774404"/>
                  <c:y val="3.8639287736091806E-3"/>
                </c:manualLayout>
              </c:layout>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extLst>
                <c:ext xmlns:c15="http://schemas.microsoft.com/office/drawing/2012/chart" uri="{CE6537A1-D6FC-4f65-9D91-7224C49458BB}">
                  <c15:layout>
                    <c:manualLayout>
                      <c:w val="0.25523279237538871"/>
                      <c:h val="0.24803921568627452"/>
                    </c:manualLayout>
                  </c15:layout>
                </c:ext>
                <c:ext xmlns:c16="http://schemas.microsoft.com/office/drawing/2014/chart" uri="{C3380CC4-5D6E-409C-BE32-E72D297353CC}">
                  <c16:uniqueId val="{00000005-58D7-48F5-AB43-50A90FD16A4A}"/>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de-DE"/>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('Core Satellite'!$B$6:$B$7,'Core Satellite'!$B$9:$B$11)</c:f>
              <c:strCache>
                <c:ptCount val="5"/>
                <c:pt idx="0">
                  <c:v>Msci World</c:v>
                </c:pt>
                <c:pt idx="1">
                  <c:v>S&amp;P 500</c:v>
                </c:pt>
                <c:pt idx="2">
                  <c:v>Small Cap</c:v>
                </c:pt>
                <c:pt idx="3">
                  <c:v>Technologie</c:v>
                </c:pt>
                <c:pt idx="4">
                  <c:v>Schwellenländer</c:v>
                </c:pt>
              </c:strCache>
            </c:strRef>
          </c:cat>
          <c:val>
            <c:numRef>
              <c:f>('Core Satellite'!$C$6:$C$7,'Core Satellite'!$C$9:$C$11)</c:f>
              <c:numCache>
                <c:formatCode>0%</c:formatCode>
                <c:ptCount val="5"/>
                <c:pt idx="0">
                  <c:v>0.5</c:v>
                </c:pt>
                <c:pt idx="1">
                  <c:v>0.2</c:v>
                </c:pt>
                <c:pt idx="2">
                  <c:v>0.1</c:v>
                </c:pt>
                <c:pt idx="3">
                  <c:v>0.1</c:v>
                </c:pt>
                <c:pt idx="4">
                  <c:v>0.1</c:v>
                </c:pt>
              </c:numCache>
            </c:numRef>
          </c:val>
          <c:extLst>
            <c:ext xmlns:c16="http://schemas.microsoft.com/office/drawing/2014/chart" uri="{C3380CC4-5D6E-409C-BE32-E72D297353CC}">
              <c16:uniqueId val="{00000000-58D7-48F5-AB43-50A90FD16A4A}"/>
            </c:ext>
          </c:extLst>
        </c:ser>
        <c:dLbls>
          <c:dLblPos val="inEnd"/>
          <c:showLegendKey val="0"/>
          <c:showVal val="0"/>
          <c:showCatName val="1"/>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94E6E4"/>
    </a:solidFill>
    <a:ln w="9525" cap="flat" cmpd="sng" algn="ctr">
      <a:solidFill>
        <a:srgbClr val="94E6E4"/>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manualLayout>
          <c:layoutTarget val="inner"/>
          <c:xMode val="edge"/>
          <c:yMode val="edge"/>
          <c:x val="0.14166666666666666"/>
          <c:y val="0.18055555555555552"/>
          <c:w val="0.72777777777777775"/>
          <c:h val="0.61631889763779524"/>
        </c:manualLayout>
      </c:layout>
      <c:ofPieChart>
        <c:ofPieType val="bar"/>
        <c:varyColors val="1"/>
        <c:ser>
          <c:idx val="0"/>
          <c:order val="0"/>
          <c:dPt>
            <c:idx val="0"/>
            <c:bubble3D val="0"/>
            <c:spPr>
              <a:solidFill>
                <a:schemeClr val="accent4">
                  <a:tint val="54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783D-4EB0-B7EE-A32DB78BC05F}"/>
              </c:ext>
            </c:extLst>
          </c:dPt>
          <c:dPt>
            <c:idx val="1"/>
            <c:bubble3D val="0"/>
            <c:spPr>
              <a:solidFill>
                <a:schemeClr val="accent4">
                  <a:tint val="77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4-783D-4EB0-B7EE-A32DB78BC05F}"/>
              </c:ext>
            </c:extLst>
          </c:dPt>
          <c:dPt>
            <c:idx val="2"/>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783D-4EB0-B7EE-A32DB78BC05F}"/>
              </c:ext>
            </c:extLst>
          </c:dPt>
          <c:dPt>
            <c:idx val="3"/>
            <c:bubble3D val="0"/>
            <c:spPr>
              <a:solidFill>
                <a:schemeClr val="accent4">
                  <a:shade val="76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2-783D-4EB0-B7EE-A32DB78BC05F}"/>
              </c:ext>
            </c:extLst>
          </c:dPt>
          <c:dPt>
            <c:idx val="4"/>
            <c:bubble3D val="0"/>
            <c:spPr>
              <a:solidFill>
                <a:schemeClr val="accent4">
                  <a:shade val="53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783D-4EB0-B7EE-A32DB78BC05F}"/>
              </c:ext>
            </c:extLst>
          </c:dPt>
          <c:dPt>
            <c:idx val="5"/>
            <c:bubble3D val="0"/>
            <c:explosion val="13"/>
            <c:spPr>
              <a:solidFill>
                <a:schemeClr val="accent4">
                  <a:shade val="53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6-783D-4EB0-B7EE-A32DB78BC05F}"/>
              </c:ext>
            </c:extLst>
          </c:dPt>
          <c:dLbls>
            <c:dLbl>
              <c:idx val="0"/>
              <c:layout>
                <c:manualLayout>
                  <c:x val="7.8589449249491673E-3"/>
                  <c:y val="-3.0569708198239923E-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83D-4EB0-B7EE-A32DB78BC05F}"/>
                </c:ext>
              </c:extLst>
            </c:dLbl>
            <c:dLbl>
              <c:idx val="1"/>
              <c:layout>
                <c:manualLayout>
                  <c:x val="1.3723550216178234E-2"/>
                  <c:y val="-3.2394112500643301E-3"/>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7494407158836687"/>
                      <c:h val="0.30686274509803918"/>
                    </c:manualLayout>
                  </c15:layout>
                </c:ext>
                <c:ext xmlns:c16="http://schemas.microsoft.com/office/drawing/2014/chart" uri="{C3380CC4-5D6E-409C-BE32-E72D297353CC}">
                  <c16:uniqueId val="{00000004-783D-4EB0-B7EE-A32DB78BC05F}"/>
                </c:ext>
              </c:extLst>
            </c:dLbl>
            <c:dLbl>
              <c:idx val="2"/>
              <c:layout>
                <c:manualLayout>
                  <c:x val="1.4204446479984175E-2"/>
                  <c:y val="2.7584787195717575E-4"/>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30129256773552071"/>
                      <c:h val="0.46640522875816992"/>
                    </c:manualLayout>
                  </c15:layout>
                </c:ext>
                <c:ext xmlns:c16="http://schemas.microsoft.com/office/drawing/2014/chart" uri="{C3380CC4-5D6E-409C-BE32-E72D297353CC}">
                  <c16:uniqueId val="{00000001-783D-4EB0-B7EE-A32DB78BC05F}"/>
                </c:ext>
              </c:extLst>
            </c:dLbl>
            <c:dLbl>
              <c:idx val="3"/>
              <c:layout>
                <c:manualLayout>
                  <c:x val="5.4286279092070802E-2"/>
                  <c:y val="3.0677782924193298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783D-4EB0-B7EE-A32DB78BC05F}"/>
                </c:ext>
              </c:extLst>
            </c:dLbl>
            <c:dLbl>
              <c:idx val="4"/>
              <c:layout>
                <c:manualLayout>
                  <c:x val="2.7421851910569253E-2"/>
                  <c:y val="-1.000411713241727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83D-4EB0-B7EE-A32DB78BC05F}"/>
                </c:ext>
              </c:extLst>
            </c:dLbl>
            <c:dLbl>
              <c:idx val="5"/>
              <c:layout>
                <c:manualLayout>
                  <c:x val="2.4666631436171149E-2"/>
                  <c:y val="-0.35294117647058826"/>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783D-4EB0-B7EE-A32DB78BC05F}"/>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de-DE"/>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('Allwetter-Portfolio'!$B$6:$B$8,'Allwetter-Portfolio'!$B$10:$B$11)</c:f>
              <c:strCache>
                <c:ptCount val="5"/>
                <c:pt idx="0">
                  <c:v>All World</c:v>
                </c:pt>
                <c:pt idx="1">
                  <c:v>Europa, Small Caps</c:v>
                </c:pt>
                <c:pt idx="2">
                  <c:v>Europa Staatsanleihen</c:v>
                </c:pt>
                <c:pt idx="3">
                  <c:v>Gold</c:v>
                </c:pt>
                <c:pt idx="4">
                  <c:v>Rohstoffe</c:v>
                </c:pt>
              </c:strCache>
            </c:strRef>
          </c:cat>
          <c:val>
            <c:numRef>
              <c:f>('Allwetter-Portfolio'!$C$6:$C$8,'Allwetter-Portfolio'!$C$10:$C$11)</c:f>
              <c:numCache>
                <c:formatCode>0%</c:formatCode>
                <c:ptCount val="5"/>
                <c:pt idx="0">
                  <c:v>0.25</c:v>
                </c:pt>
                <c:pt idx="1">
                  <c:v>0.05</c:v>
                </c:pt>
                <c:pt idx="2">
                  <c:v>0.55000000000000004</c:v>
                </c:pt>
                <c:pt idx="3" formatCode="0.0%">
                  <c:v>7.4999999999999997E-2</c:v>
                </c:pt>
                <c:pt idx="4" formatCode="0.0%">
                  <c:v>7.4999999999999997E-2</c:v>
                </c:pt>
              </c:numCache>
            </c:numRef>
          </c:val>
          <c:extLst>
            <c:ext xmlns:c16="http://schemas.microsoft.com/office/drawing/2014/chart" uri="{C3380CC4-5D6E-409C-BE32-E72D297353CC}">
              <c16:uniqueId val="{00000000-783D-4EB0-B7EE-A32DB78BC05F}"/>
            </c:ext>
          </c:extLst>
        </c:ser>
        <c:dLbls>
          <c:dLblPos val="inEnd"/>
          <c:showLegendKey val="0"/>
          <c:showVal val="0"/>
          <c:showCatName val="1"/>
          <c:showSerName val="0"/>
          <c:showPercent val="0"/>
          <c:showBubbleSize val="0"/>
          <c:showLeaderLines val="1"/>
        </c:dLbls>
        <c:gapWidth val="100"/>
        <c:secondPieSize val="75"/>
        <c:serLines>
          <c:spPr>
            <a:ln w="9525" cap="flat" cmpd="sng" algn="ctr">
              <a:solidFill>
                <a:schemeClr val="dk1">
                  <a:lumMod val="35000"/>
                  <a:lumOff val="65000"/>
                </a:schemeClr>
              </a:solidFill>
              <a:round/>
            </a:ln>
            <a:effectLst/>
          </c:spPr>
        </c:serLines>
      </c:of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94E6E4"/>
    </a:solidFill>
    <a:ln w="9525" cap="flat" cmpd="sng" algn="ctr">
      <a:solidFill>
        <a:schemeClr val="dk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manualLayout>
          <c:layoutTarget val="inner"/>
          <c:xMode val="edge"/>
          <c:yMode val="edge"/>
          <c:x val="0.3998691408463117"/>
          <c:y val="0.2538124646183933"/>
          <c:w val="0.24088392486182281"/>
          <c:h val="0.63017446348618189"/>
        </c:manualLayout>
      </c:layout>
      <c:pieChart>
        <c:varyColors val="1"/>
        <c:ser>
          <c:idx val="0"/>
          <c:order val="0"/>
          <c:dPt>
            <c:idx val="0"/>
            <c:bubble3D val="0"/>
            <c:spPr>
              <a:solidFill>
                <a:schemeClr val="accent4">
                  <a:tint val="54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339C-4742-87C4-430B7BB96BC0}"/>
              </c:ext>
            </c:extLst>
          </c:dPt>
          <c:dPt>
            <c:idx val="1"/>
            <c:bubble3D val="0"/>
            <c:spPr>
              <a:solidFill>
                <a:schemeClr val="accent4">
                  <a:tint val="77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339C-4742-87C4-430B7BB96BC0}"/>
              </c:ext>
            </c:extLst>
          </c:dPt>
          <c:dPt>
            <c:idx val="2"/>
            <c:bubble3D val="0"/>
            <c:explosion val="9"/>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339C-4742-87C4-430B7BB96BC0}"/>
              </c:ext>
            </c:extLst>
          </c:dPt>
          <c:dPt>
            <c:idx val="3"/>
            <c:bubble3D val="0"/>
            <c:explosion val="10"/>
            <c:spPr>
              <a:solidFill>
                <a:schemeClr val="accent4">
                  <a:shade val="76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339C-4742-87C4-430B7BB96BC0}"/>
              </c:ext>
            </c:extLst>
          </c:dPt>
          <c:dPt>
            <c:idx val="4"/>
            <c:bubble3D val="0"/>
            <c:explosion val="11"/>
            <c:spPr>
              <a:solidFill>
                <a:schemeClr val="accent4">
                  <a:shade val="53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9-339C-4742-87C4-430B7BB96BC0}"/>
              </c:ext>
            </c:extLst>
          </c:dPt>
          <c:dLbls>
            <c:dLbl>
              <c:idx val="0"/>
              <c:layout>
                <c:manualLayout>
                  <c:x val="7.3982438276656556E-2"/>
                  <c:y val="1.307189542483666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39C-4742-87C4-430B7BB96BC0}"/>
                </c:ext>
              </c:extLst>
            </c:dLbl>
            <c:dLbl>
              <c:idx val="1"/>
              <c:layout>
                <c:manualLayout>
                  <c:x val="-5.8613569692925624E-2"/>
                  <c:y val="-2.569296484998198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39C-4742-87C4-430B7BB96BC0}"/>
                </c:ext>
              </c:extLst>
            </c:dLbl>
            <c:dLbl>
              <c:idx val="2"/>
              <c:layout>
                <c:manualLayout>
                  <c:x val="-6.0022489203923099E-2"/>
                  <c:y val="3.267973856209150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339C-4742-87C4-430B7BB96BC0}"/>
                </c:ext>
              </c:extLst>
            </c:dLbl>
            <c:dLbl>
              <c:idx val="3"/>
              <c:layout>
                <c:manualLayout>
                  <c:x val="-2.9400424288969745E-2"/>
                  <c:y val="-2.1759044825279193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339C-4742-87C4-430B7BB96BC0}"/>
                </c:ext>
              </c:extLst>
            </c:dLbl>
            <c:dLbl>
              <c:idx val="4"/>
              <c:layout>
                <c:manualLayout>
                  <c:x val="0.12347816233774404"/>
                  <c:y val="3.8639287736091806E-3"/>
                </c:manualLayout>
              </c:layout>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extLst>
                <c:ext xmlns:c15="http://schemas.microsoft.com/office/drawing/2012/chart" uri="{CE6537A1-D6FC-4f65-9D91-7224C49458BB}">
                  <c15:layout>
                    <c:manualLayout>
                      <c:w val="0.25523279237538871"/>
                      <c:h val="0.24803921568627452"/>
                    </c:manualLayout>
                  </c15:layout>
                </c:ext>
                <c:ext xmlns:c16="http://schemas.microsoft.com/office/drawing/2014/chart" uri="{C3380CC4-5D6E-409C-BE32-E72D297353CC}">
                  <c16:uniqueId val="{00000009-339C-4742-87C4-430B7BB96BC0}"/>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de-DE"/>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('Pantoffel-Portfolio'!$B$6:$B$7,'Pantoffel-Portfolio'!$B$9:$B$11)</c:f>
              <c:strCache>
                <c:ptCount val="2"/>
                <c:pt idx="0">
                  <c:v>All World</c:v>
                </c:pt>
                <c:pt idx="1">
                  <c:v>Anleihen</c:v>
                </c:pt>
              </c:strCache>
            </c:strRef>
          </c:cat>
          <c:val>
            <c:numRef>
              <c:f>('Pantoffel-Portfolio'!$C$6:$C$7,'Pantoffel-Portfolio'!$C$9:$C$11)</c:f>
              <c:numCache>
                <c:formatCode>0%</c:formatCode>
                <c:ptCount val="5"/>
                <c:pt idx="0">
                  <c:v>0.5</c:v>
                </c:pt>
                <c:pt idx="1">
                  <c:v>0.5</c:v>
                </c:pt>
              </c:numCache>
            </c:numRef>
          </c:val>
          <c:extLst>
            <c:ext xmlns:c16="http://schemas.microsoft.com/office/drawing/2014/chart" uri="{C3380CC4-5D6E-409C-BE32-E72D297353CC}">
              <c16:uniqueId val="{0000000A-339C-4742-87C4-430B7BB96BC0}"/>
            </c:ext>
          </c:extLst>
        </c:ser>
        <c:dLbls>
          <c:dLblPos val="inEnd"/>
          <c:showLegendKey val="0"/>
          <c:showVal val="0"/>
          <c:showCatName val="1"/>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94E6E4"/>
    </a:solidFill>
    <a:ln w="9525" cap="flat" cmpd="sng" algn="ctr">
      <a:solidFill>
        <a:srgbClr val="94E6E4"/>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manualLayout>
          <c:layoutTarget val="inner"/>
          <c:xMode val="edge"/>
          <c:yMode val="edge"/>
          <c:x val="0.34599435129131167"/>
          <c:y val="0.13181021291257511"/>
          <c:w val="0.28530298928434966"/>
          <c:h val="0.75291348716545559"/>
        </c:manualLayout>
      </c:layout>
      <c:pieChart>
        <c:varyColors val="1"/>
        <c:ser>
          <c:idx val="0"/>
          <c:order val="0"/>
          <c:dPt>
            <c:idx val="0"/>
            <c:bubble3D val="0"/>
            <c:explosion val="10"/>
            <c:spPr>
              <a:solidFill>
                <a:schemeClr val="accent4">
                  <a:tint val="77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97B2-4BDB-9B09-1D33EAC10D18}"/>
              </c:ext>
            </c:extLst>
          </c:dPt>
          <c:dPt>
            <c:idx val="1"/>
            <c:bubble3D val="0"/>
            <c:spPr>
              <a:solidFill>
                <a:schemeClr val="accent4">
                  <a:shade val="76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2-97B2-4BDB-9B09-1D33EAC10D18}"/>
              </c:ext>
            </c:extLst>
          </c:dPt>
          <c:dLbls>
            <c:dLbl>
              <c:idx val="0"/>
              <c:layout>
                <c:manualLayout>
                  <c:x val="5.1950839722211019E-2"/>
                  <c:y val="1.287001287001286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7B2-4BDB-9B09-1D33EAC10D18}"/>
                </c:ext>
              </c:extLst>
            </c:dLbl>
            <c:dLbl>
              <c:idx val="1"/>
              <c:layout>
                <c:manualLayout>
                  <c:x val="-5.7487419047015671E-3"/>
                  <c:y val="-1.9305019305019305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30331626432577419"/>
                      <c:h val="0.2313709097173664"/>
                    </c:manualLayout>
                  </c15:layout>
                </c:ext>
                <c:ext xmlns:c16="http://schemas.microsoft.com/office/drawing/2014/chart" uri="{C3380CC4-5D6E-409C-BE32-E72D297353CC}">
                  <c16:uniqueId val="{00000002-97B2-4BDB-9B09-1D33EAC10D18}"/>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de-DE"/>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('Pantoffel-Portfolio'!$B$6,'Pantoffel-Portfolio'!$B$8)</c:f>
              <c:strCache>
                <c:ptCount val="2"/>
                <c:pt idx="0">
                  <c:v>All World</c:v>
                </c:pt>
                <c:pt idx="1">
                  <c:v>Europa Staatsanleihen</c:v>
                </c:pt>
              </c:strCache>
            </c:strRef>
          </c:cat>
          <c:val>
            <c:numRef>
              <c:f>('Pantoffel-Portfolio'!$C$6,'Pantoffel-Portfolio'!$C$8)</c:f>
              <c:numCache>
                <c:formatCode>0%</c:formatCode>
                <c:ptCount val="2"/>
                <c:pt idx="0">
                  <c:v>0.5</c:v>
                </c:pt>
                <c:pt idx="1">
                  <c:v>0.5</c:v>
                </c:pt>
              </c:numCache>
            </c:numRef>
          </c:val>
          <c:extLst>
            <c:ext xmlns:c16="http://schemas.microsoft.com/office/drawing/2014/chart" uri="{C3380CC4-5D6E-409C-BE32-E72D297353CC}">
              <c16:uniqueId val="{00000000-97B2-4BDB-9B09-1D33EAC10D18}"/>
            </c:ext>
          </c:extLst>
        </c:ser>
        <c:dLbls>
          <c:dLblPos val="inEnd"/>
          <c:showLegendKey val="0"/>
          <c:showVal val="0"/>
          <c:showCatName val="1"/>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74DEDB"/>
    </a:solidFill>
    <a:ln w="9525" cap="flat" cmpd="sng" algn="ctr">
      <a:solidFill>
        <a:srgbClr val="61D9D6"/>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manualLayout>
          <c:layoutTarget val="inner"/>
          <c:xMode val="edge"/>
          <c:yMode val="edge"/>
          <c:x val="0.3998691408463117"/>
          <c:y val="0.2538124646183933"/>
          <c:w val="0.24088392486182281"/>
          <c:h val="0.63017446348618189"/>
        </c:manualLayout>
      </c:layout>
      <c:pieChart>
        <c:varyColors val="1"/>
        <c:ser>
          <c:idx val="0"/>
          <c:order val="0"/>
          <c:dPt>
            <c:idx val="0"/>
            <c:bubble3D val="0"/>
            <c:spPr>
              <a:solidFill>
                <a:schemeClr val="accent4">
                  <a:tint val="54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2073-4AA0-8616-DCD2A10B4997}"/>
              </c:ext>
            </c:extLst>
          </c:dPt>
          <c:dPt>
            <c:idx val="1"/>
            <c:bubble3D val="0"/>
            <c:spPr>
              <a:solidFill>
                <a:schemeClr val="accent4">
                  <a:tint val="77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2073-4AA0-8616-DCD2A10B4997}"/>
              </c:ext>
            </c:extLst>
          </c:dPt>
          <c:dPt>
            <c:idx val="2"/>
            <c:bubble3D val="0"/>
            <c:explosion val="9"/>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2073-4AA0-8616-DCD2A10B4997}"/>
              </c:ext>
            </c:extLst>
          </c:dPt>
          <c:dPt>
            <c:idx val="3"/>
            <c:bubble3D val="0"/>
            <c:explosion val="10"/>
            <c:spPr>
              <a:solidFill>
                <a:schemeClr val="accent4">
                  <a:shade val="76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2073-4AA0-8616-DCD2A10B4997}"/>
              </c:ext>
            </c:extLst>
          </c:dPt>
          <c:dPt>
            <c:idx val="4"/>
            <c:bubble3D val="0"/>
            <c:explosion val="11"/>
            <c:spPr>
              <a:solidFill>
                <a:schemeClr val="accent4">
                  <a:shade val="53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9-2073-4AA0-8616-DCD2A10B4997}"/>
              </c:ext>
            </c:extLst>
          </c:dPt>
          <c:dLbls>
            <c:dLbl>
              <c:idx val="0"/>
              <c:layout>
                <c:manualLayout>
                  <c:x val="7.3982438276656556E-2"/>
                  <c:y val="1.307189542483666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073-4AA0-8616-DCD2A10B4997}"/>
                </c:ext>
              </c:extLst>
            </c:dLbl>
            <c:dLbl>
              <c:idx val="1"/>
              <c:layout>
                <c:manualLayout>
                  <c:x val="-5.8613569692925624E-2"/>
                  <c:y val="-2.569296484998198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073-4AA0-8616-DCD2A10B4997}"/>
                </c:ext>
              </c:extLst>
            </c:dLbl>
            <c:dLbl>
              <c:idx val="2"/>
              <c:layout>
                <c:manualLayout>
                  <c:x val="-6.0022489203923099E-2"/>
                  <c:y val="3.267973856209150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073-4AA0-8616-DCD2A10B4997}"/>
                </c:ext>
              </c:extLst>
            </c:dLbl>
            <c:dLbl>
              <c:idx val="3"/>
              <c:layout>
                <c:manualLayout>
                  <c:x val="-2.9400424288969745E-2"/>
                  <c:y val="-2.1759044825279193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073-4AA0-8616-DCD2A10B4997}"/>
                </c:ext>
              </c:extLst>
            </c:dLbl>
            <c:dLbl>
              <c:idx val="4"/>
              <c:layout>
                <c:manualLayout>
                  <c:x val="0.12347816233774404"/>
                  <c:y val="3.8639287736091806E-3"/>
                </c:manualLayout>
              </c:layout>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extLst>
                <c:ext xmlns:c15="http://schemas.microsoft.com/office/drawing/2012/chart" uri="{CE6537A1-D6FC-4f65-9D91-7224C49458BB}">
                  <c15:layout>
                    <c:manualLayout>
                      <c:w val="0.25523279237538871"/>
                      <c:h val="0.24803921568627452"/>
                    </c:manualLayout>
                  </c15:layout>
                </c:ext>
                <c:ext xmlns:c16="http://schemas.microsoft.com/office/drawing/2014/chart" uri="{C3380CC4-5D6E-409C-BE32-E72D297353CC}">
                  <c16:uniqueId val="{00000009-2073-4AA0-8616-DCD2A10B4997}"/>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de-DE"/>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('Weltportfolio LVL 1'!$B$6:$B$7,'Weltportfolio LVL 1'!$B$9:$B$11)</c:f>
              <c:strCache>
                <c:ptCount val="3"/>
                <c:pt idx="0">
                  <c:v>MSCI ACWI IMI </c:v>
                </c:pt>
                <c:pt idx="1">
                  <c:v>Andere</c:v>
                </c:pt>
                <c:pt idx="2">
                  <c:v>Tagesgeld/Gold</c:v>
                </c:pt>
              </c:strCache>
            </c:strRef>
          </c:cat>
          <c:val>
            <c:numRef>
              <c:f>('Weltportfolio LVL 1'!$C$6:$C$7,'Weltportfolio LVL 1'!$C$9:$C$11)</c:f>
              <c:numCache>
                <c:formatCode>0%</c:formatCode>
                <c:ptCount val="5"/>
                <c:pt idx="0">
                  <c:v>0.6</c:v>
                </c:pt>
                <c:pt idx="1">
                  <c:v>0.4</c:v>
                </c:pt>
                <c:pt idx="2">
                  <c:v>0.1</c:v>
                </c:pt>
              </c:numCache>
            </c:numRef>
          </c:val>
          <c:extLst>
            <c:ext xmlns:c16="http://schemas.microsoft.com/office/drawing/2014/chart" uri="{C3380CC4-5D6E-409C-BE32-E72D297353CC}">
              <c16:uniqueId val="{0000000A-2073-4AA0-8616-DCD2A10B4997}"/>
            </c:ext>
          </c:extLst>
        </c:ser>
        <c:dLbls>
          <c:dLblPos val="inEnd"/>
          <c:showLegendKey val="0"/>
          <c:showVal val="0"/>
          <c:showCatName val="1"/>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94E6E4"/>
    </a:solidFill>
    <a:ln w="9525" cap="flat" cmpd="sng" algn="ctr">
      <a:solidFill>
        <a:srgbClr val="94E6E4"/>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manualLayout>
          <c:layoutTarget val="inner"/>
          <c:xMode val="edge"/>
          <c:yMode val="edge"/>
          <c:x val="0.34599435129131167"/>
          <c:y val="0.13181021291257511"/>
          <c:w val="0.28530298928434966"/>
          <c:h val="0.75291348716545559"/>
        </c:manualLayout>
      </c:layout>
      <c:pieChart>
        <c:varyColors val="1"/>
        <c:ser>
          <c:idx val="0"/>
          <c:order val="0"/>
          <c:dPt>
            <c:idx val="0"/>
            <c:bubble3D val="0"/>
            <c:explosion val="10"/>
            <c:spPr>
              <a:solidFill>
                <a:schemeClr val="accent4">
                  <a:tint val="77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B73B-4B53-BFDD-474061571F6D}"/>
              </c:ext>
            </c:extLst>
          </c:dPt>
          <c:dPt>
            <c:idx val="1"/>
            <c:bubble3D val="0"/>
            <c:spPr>
              <a:solidFill>
                <a:schemeClr val="accent4">
                  <a:shade val="76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B73B-4B53-BFDD-474061571F6D}"/>
              </c:ext>
            </c:extLst>
          </c:dPt>
          <c:dLbls>
            <c:dLbl>
              <c:idx val="0"/>
              <c:layout>
                <c:manualLayout>
                  <c:x val="5.1950839722211019E-2"/>
                  <c:y val="1.287001287001286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73B-4B53-BFDD-474061571F6D}"/>
                </c:ext>
              </c:extLst>
            </c:dLbl>
            <c:dLbl>
              <c:idx val="1"/>
              <c:layout>
                <c:manualLayout>
                  <c:x val="-5.7487419047015671E-3"/>
                  <c:y val="-1.9305019305019305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30331626432577419"/>
                      <c:h val="0.2313709097173664"/>
                    </c:manualLayout>
                  </c15:layout>
                </c:ext>
                <c:ext xmlns:c16="http://schemas.microsoft.com/office/drawing/2014/chart" uri="{C3380CC4-5D6E-409C-BE32-E72D297353CC}">
                  <c16:uniqueId val="{00000003-B73B-4B53-BFDD-474061571F6D}"/>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de-DE"/>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('Weltportfolio LVL 1'!$B$6,'Weltportfolio LVL 1'!$B$8)</c:f>
              <c:strCache>
                <c:ptCount val="2"/>
                <c:pt idx="0">
                  <c:v>MSCI ACWI IMI </c:v>
                </c:pt>
                <c:pt idx="1">
                  <c:v>Anleihen</c:v>
                </c:pt>
              </c:strCache>
            </c:strRef>
          </c:cat>
          <c:val>
            <c:numRef>
              <c:f>('Weltportfolio LVL 1'!$C$6,'Weltportfolio LVL 1'!$C$8)</c:f>
              <c:numCache>
                <c:formatCode>0%</c:formatCode>
                <c:ptCount val="2"/>
                <c:pt idx="0">
                  <c:v>0.6</c:v>
                </c:pt>
                <c:pt idx="1">
                  <c:v>0.3</c:v>
                </c:pt>
              </c:numCache>
            </c:numRef>
          </c:val>
          <c:extLst>
            <c:ext xmlns:c16="http://schemas.microsoft.com/office/drawing/2014/chart" uri="{C3380CC4-5D6E-409C-BE32-E72D297353CC}">
              <c16:uniqueId val="{00000004-B73B-4B53-BFDD-474061571F6D}"/>
            </c:ext>
          </c:extLst>
        </c:ser>
        <c:dLbls>
          <c:dLblPos val="inEnd"/>
          <c:showLegendKey val="0"/>
          <c:showVal val="0"/>
          <c:showCatName val="1"/>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74DEDB"/>
    </a:solidFill>
    <a:ln w="9525" cap="flat" cmpd="sng" algn="ctr">
      <a:solidFill>
        <a:srgbClr val="61D9D6"/>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manualLayout>
          <c:layoutTarget val="inner"/>
          <c:xMode val="edge"/>
          <c:yMode val="edge"/>
          <c:x val="5.5555555555555552E-2"/>
          <c:y val="0.14618073782443861"/>
          <c:w val="0.93888888888888888"/>
          <c:h val="0.66921223388743079"/>
        </c:manualLayout>
      </c:layout>
      <c:ofPieChart>
        <c:ofPieType val="bar"/>
        <c:varyColors val="1"/>
        <c:ser>
          <c:idx val="0"/>
          <c:order val="0"/>
          <c:dPt>
            <c:idx val="0"/>
            <c:bubble3D val="0"/>
            <c:spPr>
              <a:solidFill>
                <a:schemeClr val="accent4">
                  <a:tint val="58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B875-47E9-9516-A4770B0E3431}"/>
              </c:ext>
            </c:extLst>
          </c:dPt>
          <c:dPt>
            <c:idx val="1"/>
            <c:bubble3D val="0"/>
            <c:spPr>
              <a:solidFill>
                <a:schemeClr val="accent4">
                  <a:tint val="86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3C25-4D5E-AC91-EDC7368BA9F3}"/>
              </c:ext>
            </c:extLst>
          </c:dPt>
          <c:dPt>
            <c:idx val="2"/>
            <c:bubble3D val="0"/>
            <c:spPr>
              <a:solidFill>
                <a:schemeClr val="accent4">
                  <a:shade val="86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3C25-4D5E-AC91-EDC7368BA9F3}"/>
              </c:ext>
            </c:extLst>
          </c:dPt>
          <c:dPt>
            <c:idx val="3"/>
            <c:bubble3D val="0"/>
            <c:spPr>
              <a:solidFill>
                <a:schemeClr val="accent4">
                  <a:shade val="58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3C25-4D5E-AC91-EDC7368BA9F3}"/>
              </c:ext>
            </c:extLst>
          </c:dPt>
          <c:dPt>
            <c:idx val="4"/>
            <c:bubble3D val="0"/>
            <c:spPr>
              <a:solidFill>
                <a:schemeClr val="accent4">
                  <a:shade val="58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9-3C25-4D5E-AC91-EDC7368BA9F3}"/>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lt1"/>
                    </a:solidFill>
                    <a:latin typeface="+mn-lt"/>
                    <a:ea typeface="+mn-ea"/>
                    <a:cs typeface="+mn-cs"/>
                  </a:defRPr>
                </a:pPr>
                <a:endParaRPr lang="de-DE"/>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'Weltportfolio LVL 1'!$B$6:$B$9</c:f>
              <c:strCache>
                <c:ptCount val="4"/>
                <c:pt idx="0">
                  <c:v>MSCI ACWI IMI </c:v>
                </c:pt>
                <c:pt idx="1">
                  <c:v>Andere</c:v>
                </c:pt>
                <c:pt idx="2">
                  <c:v>Anleihen</c:v>
                </c:pt>
                <c:pt idx="3">
                  <c:v>Tagesgeld/Gold</c:v>
                </c:pt>
              </c:strCache>
            </c:strRef>
          </c:cat>
          <c:val>
            <c:numRef>
              <c:f>'Weltportfolio LVL 1'!$C$6:$C$9</c:f>
              <c:numCache>
                <c:formatCode>0%</c:formatCode>
                <c:ptCount val="4"/>
                <c:pt idx="0">
                  <c:v>0.6</c:v>
                </c:pt>
                <c:pt idx="1">
                  <c:v>0.4</c:v>
                </c:pt>
                <c:pt idx="2">
                  <c:v>0.3</c:v>
                </c:pt>
                <c:pt idx="3">
                  <c:v>0.1</c:v>
                </c:pt>
              </c:numCache>
            </c:numRef>
          </c:val>
          <c:extLst>
            <c:ext xmlns:c16="http://schemas.microsoft.com/office/drawing/2014/chart" uri="{C3380CC4-5D6E-409C-BE32-E72D297353CC}">
              <c16:uniqueId val="{00000000-B875-47E9-9516-A4770B0E3431}"/>
            </c:ext>
          </c:extLst>
        </c:ser>
        <c:dLbls>
          <c:dLblPos val="inEnd"/>
          <c:showLegendKey val="0"/>
          <c:showVal val="0"/>
          <c:showCatName val="1"/>
          <c:showSerName val="0"/>
          <c:showPercent val="0"/>
          <c:showBubbleSize val="0"/>
          <c:showLeaderLines val="1"/>
        </c:dLbls>
        <c:gapWidth val="100"/>
        <c:secondPieSize val="75"/>
        <c:serLines>
          <c:spPr>
            <a:ln w="9525" cap="flat" cmpd="sng" algn="ctr">
              <a:solidFill>
                <a:schemeClr val="dk1">
                  <a:lumMod val="35000"/>
                  <a:lumOff val="65000"/>
                </a:schemeClr>
              </a:solidFill>
              <a:round/>
            </a:ln>
            <a:effectLst/>
          </c:spPr>
        </c:serLines>
      </c:of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74DEDB"/>
    </a:solidFill>
    <a:ln w="9525" cap="flat" cmpd="sng" algn="ctr">
      <a:solidFill>
        <a:srgbClr val="61D9D6"/>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manualLayout>
          <c:layoutTarget val="inner"/>
          <c:xMode val="edge"/>
          <c:yMode val="edge"/>
          <c:x val="0.34770786960614586"/>
          <c:y val="0.20140636156112671"/>
          <c:w val="0.26576653265310429"/>
          <c:h val="0.6970007341036395"/>
        </c:manualLayout>
      </c:layout>
      <c:pieChart>
        <c:varyColors val="1"/>
        <c:ser>
          <c:idx val="0"/>
          <c:order val="0"/>
          <c:dPt>
            <c:idx val="0"/>
            <c:bubble3D val="0"/>
            <c:spPr>
              <a:solidFill>
                <a:schemeClr val="accent4">
                  <a:tint val="65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6C0E-40FF-8DB6-4FB8C86C13C9}"/>
              </c:ext>
            </c:extLst>
          </c:dPt>
          <c:dPt>
            <c:idx val="1"/>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6C0E-40FF-8DB6-4FB8C86C13C9}"/>
              </c:ext>
            </c:extLst>
          </c:dPt>
          <c:dPt>
            <c:idx val="2"/>
            <c:bubble3D val="0"/>
            <c:spPr>
              <a:solidFill>
                <a:schemeClr val="accent4">
                  <a:shade val="65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6C0E-40FF-8DB6-4FB8C86C13C9}"/>
              </c:ext>
            </c:extLst>
          </c:dPt>
          <c:dLbls>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ysClr val="windowText" lastClr="000000"/>
                      </a:solidFill>
                      <a:latin typeface="+mn-lt"/>
                      <a:ea typeface="+mn-ea"/>
                      <a:cs typeface="+mn-cs"/>
                    </a:defRPr>
                  </a:pPr>
                  <a:endParaRPr lang="de-DE"/>
                </a:p>
              </c:txPr>
              <c:dLblPos val="outEnd"/>
              <c:showLegendKey val="0"/>
              <c:showVal val="0"/>
              <c:showCatName val="1"/>
              <c:showSerName val="0"/>
              <c:showPercent val="1"/>
              <c:showBubbleSize val="0"/>
              <c:extLst>
                <c:ext xmlns:c16="http://schemas.microsoft.com/office/drawing/2014/chart" uri="{C3380CC4-5D6E-409C-BE32-E72D297353CC}">
                  <c16:uniqueId val="{00000002-6C0E-40FF-8DB6-4FB8C86C13C9}"/>
                </c:ext>
              </c:extLst>
            </c:dLbl>
            <c:dLbl>
              <c:idx val="1"/>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ysClr val="windowText" lastClr="000000"/>
                      </a:solidFill>
                      <a:latin typeface="+mn-lt"/>
                      <a:ea typeface="+mn-ea"/>
                      <a:cs typeface="+mn-cs"/>
                    </a:defRPr>
                  </a:pPr>
                  <a:endParaRPr lang="de-DE"/>
                </a:p>
              </c:txPr>
              <c:dLblPos val="outEnd"/>
              <c:showLegendKey val="0"/>
              <c:showVal val="0"/>
              <c:showCatName val="1"/>
              <c:showSerName val="0"/>
              <c:showPercent val="1"/>
              <c:showBubbleSize val="0"/>
              <c:extLst>
                <c:ext xmlns:c16="http://schemas.microsoft.com/office/drawing/2014/chart" uri="{C3380CC4-5D6E-409C-BE32-E72D297353CC}">
                  <c16:uniqueId val="{00000003-6C0E-40FF-8DB6-4FB8C86C13C9}"/>
                </c:ext>
              </c:extLst>
            </c:dLbl>
            <c:dLbl>
              <c:idx val="2"/>
              <c:layout>
                <c:manualLayout>
                  <c:x val="-1.2174336498660824E-2"/>
                  <c:y val="3.8314176245210725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ysClr val="windowText" lastClr="000000"/>
                      </a:solidFill>
                      <a:latin typeface="+mn-lt"/>
                      <a:ea typeface="+mn-ea"/>
                      <a:cs typeface="+mn-cs"/>
                    </a:defRPr>
                  </a:pPr>
                  <a:endParaRPr lang="de-DE"/>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C0E-40FF-8DB6-4FB8C86C13C9}"/>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ysClr val="windowText" lastClr="000000"/>
                    </a:solidFill>
                    <a:latin typeface="+mn-lt"/>
                    <a:ea typeface="+mn-ea"/>
                    <a:cs typeface="+mn-cs"/>
                  </a:defRPr>
                </a:pPr>
                <a:endParaRPr lang="de-DE"/>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('Weltportfolio LVL 1'!$B$6,'Weltportfolio LVL 1'!$B$8:$B$9)</c:f>
              <c:strCache>
                <c:ptCount val="3"/>
                <c:pt idx="0">
                  <c:v>MSCI ACWI IMI </c:v>
                </c:pt>
                <c:pt idx="1">
                  <c:v>Anleihen</c:v>
                </c:pt>
                <c:pt idx="2">
                  <c:v>Tagesgeld/Gold</c:v>
                </c:pt>
              </c:strCache>
            </c:strRef>
          </c:cat>
          <c:val>
            <c:numRef>
              <c:f>('Weltportfolio LVL 1'!$C$6,'Weltportfolio LVL 1'!$C$8:$C$9)</c:f>
              <c:numCache>
                <c:formatCode>0%</c:formatCode>
                <c:ptCount val="3"/>
                <c:pt idx="0">
                  <c:v>0.6</c:v>
                </c:pt>
                <c:pt idx="1">
                  <c:v>0.3</c:v>
                </c:pt>
                <c:pt idx="2">
                  <c:v>0.1</c:v>
                </c:pt>
              </c:numCache>
            </c:numRef>
          </c:val>
          <c:extLst>
            <c:ext xmlns:c16="http://schemas.microsoft.com/office/drawing/2014/chart" uri="{C3380CC4-5D6E-409C-BE32-E72D297353CC}">
              <c16:uniqueId val="{00000000-6C0E-40FF-8DB6-4FB8C86C13C9}"/>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74DEDB"/>
    </a:solidFill>
    <a:ln w="9525" cap="flat" cmpd="sng" algn="ctr">
      <a:solidFill>
        <a:srgbClr val="61D9D6"/>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withinLinearReversed" id="24">
  <a:schemeClr val="accent4"/>
</cs:colorStyle>
</file>

<file path=xl/charts/colors10.xml><?xml version="1.0" encoding="utf-8"?>
<cs:colorStyle xmlns:cs="http://schemas.microsoft.com/office/drawing/2012/chartStyle" xmlns:a="http://schemas.openxmlformats.org/drawingml/2006/main" meth="withinLinearReversed" id="24">
  <a:schemeClr val="accent4"/>
</cs:colorStyle>
</file>

<file path=xl/charts/colors11.xml><?xml version="1.0" encoding="utf-8"?>
<cs:colorStyle xmlns:cs="http://schemas.microsoft.com/office/drawing/2012/chartStyle" xmlns:a="http://schemas.openxmlformats.org/drawingml/2006/main" meth="withinLinearReversed" id="24">
  <a:schemeClr val="accent4"/>
</cs:colorStyle>
</file>

<file path=xl/charts/colors12.xml><?xml version="1.0" encoding="utf-8"?>
<cs:colorStyle xmlns:cs="http://schemas.microsoft.com/office/drawing/2012/chartStyle" xmlns:a="http://schemas.openxmlformats.org/drawingml/2006/main" meth="withinLinearReversed" id="24">
  <a:schemeClr val="accent4"/>
</cs:colorStyle>
</file>

<file path=xl/charts/colors13.xml><?xml version="1.0" encoding="utf-8"?>
<cs:colorStyle xmlns:cs="http://schemas.microsoft.com/office/drawing/2012/chartStyle" xmlns:a="http://schemas.openxmlformats.org/drawingml/2006/main" meth="withinLinear" id="17">
  <a:schemeClr val="accent4"/>
</cs:colorStyle>
</file>

<file path=xl/charts/colors14.xml><?xml version="1.0" encoding="utf-8"?>
<cs:colorStyle xmlns:cs="http://schemas.microsoft.com/office/drawing/2012/chartStyle" xmlns:a="http://schemas.openxmlformats.org/drawingml/2006/main" meth="withinLinear" id="17">
  <a:schemeClr val="accent4"/>
</cs:colorStyle>
</file>

<file path=xl/charts/colors15.xml><?xml version="1.0" encoding="utf-8"?>
<cs:colorStyle xmlns:cs="http://schemas.microsoft.com/office/drawing/2012/chartStyle" xmlns:a="http://schemas.openxmlformats.org/drawingml/2006/main" meth="withinLinear" id="17">
  <a:schemeClr val="accent4"/>
</cs:colorStyle>
</file>

<file path=xl/charts/colors16.xml><?xml version="1.0" encoding="utf-8"?>
<cs:colorStyle xmlns:cs="http://schemas.microsoft.com/office/drawing/2012/chartStyle" xmlns:a="http://schemas.openxmlformats.org/drawingml/2006/main" meth="withinLinear" id="17">
  <a:schemeClr val="accent4"/>
</cs:colorStyle>
</file>

<file path=xl/charts/colors2.xml><?xml version="1.0" encoding="utf-8"?>
<cs:colorStyle xmlns:cs="http://schemas.microsoft.com/office/drawing/2012/chartStyle" xmlns:a="http://schemas.openxmlformats.org/drawingml/2006/main" meth="withinLinearReversed" id="24">
  <a:schemeClr val="accent4"/>
</cs:colorStyle>
</file>

<file path=xl/charts/colors3.xml><?xml version="1.0" encoding="utf-8"?>
<cs:colorStyle xmlns:cs="http://schemas.microsoft.com/office/drawing/2012/chartStyle" xmlns:a="http://schemas.openxmlformats.org/drawingml/2006/main" meth="withinLinearReversed" id="24">
  <a:schemeClr val="accent4"/>
</cs:colorStyle>
</file>

<file path=xl/charts/colors4.xml><?xml version="1.0" encoding="utf-8"?>
<cs:colorStyle xmlns:cs="http://schemas.microsoft.com/office/drawing/2012/chartStyle" xmlns:a="http://schemas.openxmlformats.org/drawingml/2006/main" meth="withinLinearReversed" id="24">
  <a:schemeClr val="accent4"/>
</cs:colorStyle>
</file>

<file path=xl/charts/colors5.xml><?xml version="1.0" encoding="utf-8"?>
<cs:colorStyle xmlns:cs="http://schemas.microsoft.com/office/drawing/2012/chartStyle" xmlns:a="http://schemas.openxmlformats.org/drawingml/2006/main" meth="withinLinearReversed" id="24">
  <a:schemeClr val="accent4"/>
</cs:colorStyle>
</file>

<file path=xl/charts/colors6.xml><?xml version="1.0" encoding="utf-8"?>
<cs:colorStyle xmlns:cs="http://schemas.microsoft.com/office/drawing/2012/chartStyle" xmlns:a="http://schemas.openxmlformats.org/drawingml/2006/main" meth="withinLinearReversed" id="24">
  <a:schemeClr val="accent4"/>
</cs:colorStyle>
</file>

<file path=xl/charts/colors7.xml><?xml version="1.0" encoding="utf-8"?>
<cs:colorStyle xmlns:cs="http://schemas.microsoft.com/office/drawing/2012/chartStyle" xmlns:a="http://schemas.openxmlformats.org/drawingml/2006/main" meth="withinLinearReversed" id="24">
  <a:schemeClr val="accent4"/>
</cs:colorStyle>
</file>

<file path=xl/charts/colors8.xml><?xml version="1.0" encoding="utf-8"?>
<cs:colorStyle xmlns:cs="http://schemas.microsoft.com/office/drawing/2012/chartStyle" xmlns:a="http://schemas.openxmlformats.org/drawingml/2006/main" meth="withinLinearReversed" id="24">
  <a:schemeClr val="accent4"/>
</cs:colorStyle>
</file>

<file path=xl/charts/colors9.xml><?xml version="1.0" encoding="utf-8"?>
<cs:colorStyle xmlns:cs="http://schemas.microsoft.com/office/drawing/2012/chartStyle" xmlns:a="http://schemas.openxmlformats.org/drawingml/2006/main" meth="withinLinearReversed" id="24">
  <a:schemeClr val="accent4"/>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Eigene Strategie'!A1"/><Relationship Id="rId2" Type="http://schemas.openxmlformats.org/officeDocument/2006/relationships/image" Target="../media/image1.png"/><Relationship Id="rId1" Type="http://schemas.openxmlformats.org/officeDocument/2006/relationships/hyperlink" Target="https://www.aktienanalysekurs.de/" TargetMode="External"/></Relationships>
</file>

<file path=xl/drawings/_rels/drawing1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1.xml.rels><?xml version="1.0" encoding="UTF-8" standalone="yes"?>
<Relationships xmlns="http://schemas.openxmlformats.org/package/2006/relationships"><Relationship Id="rId2" Type="http://schemas.openxmlformats.org/officeDocument/2006/relationships/hyperlink" Target="#&#220;bersicht!A1"/><Relationship Id="rId1" Type="http://schemas.openxmlformats.org/officeDocument/2006/relationships/chart" Target="../charts/chart1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editAs="oneCell">
    <xdr:from>
      <xdr:col>4</xdr:col>
      <xdr:colOff>5110163</xdr:colOff>
      <xdr:row>17</xdr:row>
      <xdr:rowOff>13017</xdr:rowOff>
    </xdr:from>
    <xdr:to>
      <xdr:col>8</xdr:col>
      <xdr:colOff>1960</xdr:colOff>
      <xdr:row>41</xdr:row>
      <xdr:rowOff>109146</xdr:rowOff>
    </xdr:to>
    <xdr:pic>
      <xdr:nvPicPr>
        <xdr:cNvPr id="3" name="Grafik 2">
          <a:hlinkClick xmlns:r="http://schemas.openxmlformats.org/officeDocument/2006/relationships" r:id="rId1"/>
          <a:extLst>
            <a:ext uri="{FF2B5EF4-FFF2-40B4-BE49-F238E27FC236}">
              <a16:creationId xmlns:a16="http://schemas.microsoft.com/office/drawing/2014/main" id="{09D08004-BAD1-97DB-EF4E-A202112D8124}"/>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5375" t="203" r="15686" b="-1"/>
        <a:stretch/>
      </xdr:blipFill>
      <xdr:spPr>
        <a:xfrm>
          <a:off x="10167938" y="3684905"/>
          <a:ext cx="4731122" cy="4484508"/>
        </a:xfrm>
        <a:prstGeom prst="rect">
          <a:avLst/>
        </a:prstGeom>
      </xdr:spPr>
    </xdr:pic>
    <xdr:clientData/>
  </xdr:twoCellAnchor>
  <xdr:twoCellAnchor>
    <xdr:from>
      <xdr:col>4</xdr:col>
      <xdr:colOff>2412998</xdr:colOff>
      <xdr:row>28</xdr:row>
      <xdr:rowOff>127000</xdr:rowOff>
    </xdr:from>
    <xdr:to>
      <xdr:col>4</xdr:col>
      <xdr:colOff>4851398</xdr:colOff>
      <xdr:row>31</xdr:row>
      <xdr:rowOff>93133</xdr:rowOff>
    </xdr:to>
    <xdr:sp macro="" textlink="">
      <xdr:nvSpPr>
        <xdr:cNvPr id="4" name="Rechteck 3">
          <a:hlinkClick xmlns:r="http://schemas.openxmlformats.org/officeDocument/2006/relationships" r:id="rId1"/>
          <a:extLst>
            <a:ext uri="{FF2B5EF4-FFF2-40B4-BE49-F238E27FC236}">
              <a16:creationId xmlns:a16="http://schemas.microsoft.com/office/drawing/2014/main" id="{B1808514-33A1-9FBC-60C5-AC2798A8FE65}"/>
            </a:ext>
          </a:extLst>
        </xdr:cNvPr>
        <xdr:cNvSpPr/>
      </xdr:nvSpPr>
      <xdr:spPr>
        <a:xfrm>
          <a:off x="7476065" y="5808133"/>
          <a:ext cx="2438400" cy="499533"/>
        </a:xfrm>
        <a:prstGeom prst="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6"/>
        </a:lnRef>
        <a:fillRef idx="3">
          <a:schemeClr val="accent6"/>
        </a:fillRef>
        <a:effectRef idx="2">
          <a:schemeClr val="accent6"/>
        </a:effectRef>
        <a:fontRef idx="minor">
          <a:schemeClr val="lt1"/>
        </a:fontRef>
      </xdr:style>
      <xdr:txBody>
        <a:bodyPr vertOverflow="clip" horzOverflow="clip" rtlCol="0" anchor="ctr"/>
        <a:lstStyle/>
        <a:p>
          <a:pPr algn="ctr"/>
          <a:r>
            <a:rPr lang="de-DE" sz="1400" b="0" kern="1200" cap="none" spc="0">
              <a:ln w="0"/>
              <a:solidFill>
                <a:schemeClr val="bg1"/>
              </a:solidFill>
              <a:effectLst>
                <a:outerShdw blurRad="38100" dist="19050" dir="2700000" algn="tl" rotWithShape="0">
                  <a:schemeClr val="dk1">
                    <a:alpha val="40000"/>
                  </a:schemeClr>
                </a:outerShdw>
              </a:effectLst>
            </a:rPr>
            <a:t>Zur</a:t>
          </a:r>
          <a:r>
            <a:rPr lang="de-DE" sz="1800" b="0" kern="1200" cap="none" spc="0" baseline="0">
              <a:ln w="0"/>
              <a:solidFill>
                <a:schemeClr val="bg1"/>
              </a:solidFill>
              <a:effectLst>
                <a:outerShdw blurRad="38100" dist="19050" dir="2700000" algn="tl" rotWithShape="0">
                  <a:schemeClr val="dk1">
                    <a:alpha val="40000"/>
                  </a:schemeClr>
                </a:outerShdw>
              </a:effectLst>
            </a:rPr>
            <a:t> </a:t>
          </a:r>
          <a:r>
            <a:rPr lang="de-DE" sz="1400" b="0" kern="1200" cap="none" spc="0" baseline="0">
              <a:ln w="0"/>
              <a:solidFill>
                <a:schemeClr val="bg1"/>
              </a:solidFill>
              <a:effectLst>
                <a:outerShdw blurRad="38100" dist="19050" dir="2700000" algn="tl" rotWithShape="0">
                  <a:schemeClr val="dk1">
                    <a:alpha val="40000"/>
                  </a:schemeClr>
                </a:outerShdw>
              </a:effectLst>
            </a:rPr>
            <a:t>Aktien</a:t>
          </a:r>
          <a:r>
            <a:rPr lang="de-DE" sz="1800" b="0" kern="1200" cap="none" spc="0" baseline="0">
              <a:ln w="0"/>
              <a:solidFill>
                <a:schemeClr val="bg1"/>
              </a:solidFill>
              <a:effectLst>
                <a:outerShdw blurRad="38100" dist="19050" dir="2700000" algn="tl" rotWithShape="0">
                  <a:schemeClr val="dk1">
                    <a:alpha val="40000"/>
                  </a:schemeClr>
                </a:outerShdw>
              </a:effectLst>
            </a:rPr>
            <a:t> - </a:t>
          </a:r>
          <a:r>
            <a:rPr lang="de-DE" sz="1400" b="0" kern="1200" cap="none" spc="0" baseline="0">
              <a:ln w="0"/>
              <a:solidFill>
                <a:schemeClr val="bg1"/>
              </a:solidFill>
              <a:effectLst>
                <a:outerShdw blurRad="38100" dist="19050" dir="2700000" algn="tl" rotWithShape="0">
                  <a:schemeClr val="dk1">
                    <a:alpha val="40000"/>
                  </a:schemeClr>
                </a:outerShdw>
              </a:effectLst>
            </a:rPr>
            <a:t>Masterclass</a:t>
          </a:r>
          <a:endParaRPr lang="de-DE" sz="1800" b="0" kern="1200" cap="none" spc="0">
            <a:ln w="0"/>
            <a:solidFill>
              <a:schemeClr val="bg1"/>
            </a:solidFill>
            <a:effectLst>
              <a:outerShdw blurRad="38100" dist="19050" dir="2700000" algn="tl" rotWithShape="0">
                <a:schemeClr val="dk1">
                  <a:alpha val="40000"/>
                </a:schemeClr>
              </a:outerShdw>
            </a:effectLst>
          </a:endParaRPr>
        </a:p>
      </xdr:txBody>
    </xdr:sp>
    <xdr:clientData/>
  </xdr:twoCellAnchor>
  <xdr:twoCellAnchor>
    <xdr:from>
      <xdr:col>4</xdr:col>
      <xdr:colOff>2440391</xdr:colOff>
      <xdr:row>20</xdr:row>
      <xdr:rowOff>7969</xdr:rowOff>
    </xdr:from>
    <xdr:to>
      <xdr:col>4</xdr:col>
      <xdr:colOff>4870325</xdr:colOff>
      <xdr:row>27</xdr:row>
      <xdr:rowOff>170329</xdr:rowOff>
    </xdr:to>
    <xdr:sp macro="" textlink="">
      <xdr:nvSpPr>
        <xdr:cNvPr id="5" name="Rechteck 4">
          <a:extLst>
            <a:ext uri="{FF2B5EF4-FFF2-40B4-BE49-F238E27FC236}">
              <a16:creationId xmlns:a16="http://schemas.microsoft.com/office/drawing/2014/main" id="{62145D3E-99C1-8468-A90A-80794E1BEF87}"/>
            </a:ext>
          </a:extLst>
        </xdr:cNvPr>
        <xdr:cNvSpPr/>
      </xdr:nvSpPr>
      <xdr:spPr>
        <a:xfrm>
          <a:off x="7505450" y="4221381"/>
          <a:ext cx="2429934" cy="1417419"/>
        </a:xfrm>
        <a:prstGeom prst="rect">
          <a:avLst/>
        </a:prstGeom>
        <a:solidFill>
          <a:schemeClr val="accent6">
            <a:lumMod val="60000"/>
            <a:lumOff val="4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de-DE" sz="1200" b="1" i="0">
              <a:solidFill>
                <a:sysClr val="windowText" lastClr="000000"/>
              </a:solidFill>
              <a:effectLst/>
              <a:latin typeface="+mn-lt"/>
              <a:ea typeface="+mn-ea"/>
              <a:cs typeface="+mn-cs"/>
            </a:rPr>
            <a:t>➡️ Aktienanalysetool</a:t>
          </a:r>
          <a:endParaRPr lang="de-DE" sz="1200" b="0" i="0">
            <a:solidFill>
              <a:sysClr val="windowText" lastClr="000000"/>
            </a:solidFill>
            <a:effectLst/>
            <a:latin typeface="+mn-lt"/>
            <a:ea typeface="+mn-ea"/>
            <a:cs typeface="+mn-cs"/>
          </a:endParaRPr>
        </a:p>
        <a:p>
          <a:r>
            <a:rPr lang="de-DE" sz="1200" b="1" i="0">
              <a:solidFill>
                <a:sysClr val="windowText" lastClr="000000"/>
              </a:solidFill>
              <a:effectLst/>
              <a:latin typeface="+mn-lt"/>
              <a:ea typeface="+mn-ea"/>
              <a:cs typeface="+mn-cs"/>
            </a:rPr>
            <a:t>➡️ 7 Kapitel zur Aktienanalyse</a:t>
          </a:r>
          <a:endParaRPr lang="de-DE" sz="1200" b="0" i="0">
            <a:solidFill>
              <a:sysClr val="windowText" lastClr="000000"/>
            </a:solidFill>
            <a:effectLst/>
            <a:latin typeface="+mn-lt"/>
            <a:ea typeface="+mn-ea"/>
            <a:cs typeface="+mn-cs"/>
          </a:endParaRPr>
        </a:p>
        <a:p>
          <a:r>
            <a:rPr lang="de-DE" sz="1200" b="0" i="0">
              <a:solidFill>
                <a:sysClr val="windowText" lastClr="000000"/>
              </a:solidFill>
              <a:effectLst/>
              <a:latin typeface="+mn-lt"/>
              <a:ea typeface="+mn-ea"/>
              <a:cs typeface="+mn-cs"/>
            </a:rPr>
            <a:t>➡️ Über 300 Min. Lernvideos</a:t>
          </a:r>
        </a:p>
        <a:p>
          <a:r>
            <a:rPr lang="de-DE" sz="1200" b="0" i="0">
              <a:solidFill>
                <a:sysClr val="windowText" lastClr="000000"/>
              </a:solidFill>
              <a:effectLst/>
              <a:latin typeface="+mn-lt"/>
              <a:ea typeface="+mn-ea"/>
              <a:cs typeface="+mn-cs"/>
            </a:rPr>
            <a:t>➡️ Verbesserung deiner Börsenkenntnisse</a:t>
          </a:r>
        </a:p>
        <a:p>
          <a:r>
            <a:rPr lang="de-DE" sz="1200" b="0" i="0">
              <a:solidFill>
                <a:sysClr val="windowText" lastClr="000000"/>
              </a:solidFill>
              <a:effectLst/>
              <a:latin typeface="+mn-lt"/>
              <a:ea typeface="+mn-ea"/>
              <a:cs typeface="+mn-cs"/>
            </a:rPr>
            <a:t>➡️ Zugang zum +Mitgliederbereich</a:t>
          </a:r>
        </a:p>
        <a:p>
          <a:pPr algn="l"/>
          <a:endParaRPr lang="de-DE" sz="1200" kern="1200">
            <a:solidFill>
              <a:sysClr val="windowText" lastClr="000000"/>
            </a:solidFill>
          </a:endParaRPr>
        </a:p>
      </xdr:txBody>
    </xdr:sp>
    <xdr:clientData/>
  </xdr:twoCellAnchor>
  <xdr:twoCellAnchor>
    <xdr:from>
      <xdr:col>4</xdr:col>
      <xdr:colOff>2402541</xdr:colOff>
      <xdr:row>32</xdr:row>
      <xdr:rowOff>107576</xdr:rowOff>
    </xdr:from>
    <xdr:to>
      <xdr:col>4</xdr:col>
      <xdr:colOff>4840941</xdr:colOff>
      <xdr:row>35</xdr:row>
      <xdr:rowOff>73710</xdr:rowOff>
    </xdr:to>
    <xdr:sp macro="" textlink="">
      <xdr:nvSpPr>
        <xdr:cNvPr id="6" name="Rechteck 5">
          <a:hlinkClick xmlns:r="http://schemas.openxmlformats.org/officeDocument/2006/relationships" r:id="rId3"/>
          <a:extLst>
            <a:ext uri="{FF2B5EF4-FFF2-40B4-BE49-F238E27FC236}">
              <a16:creationId xmlns:a16="http://schemas.microsoft.com/office/drawing/2014/main" id="{AA293789-0495-4B2D-876B-06AFC0843EE9}"/>
            </a:ext>
          </a:extLst>
        </xdr:cNvPr>
        <xdr:cNvSpPr/>
      </xdr:nvSpPr>
      <xdr:spPr>
        <a:xfrm>
          <a:off x="7584141" y="6418729"/>
          <a:ext cx="2438400" cy="504016"/>
        </a:xfrm>
        <a:prstGeom prst="rect">
          <a:avLst/>
        </a:prstGeom>
        <a:solidFill>
          <a:schemeClr val="bg1">
            <a:lumMod val="50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6"/>
        </a:lnRef>
        <a:fillRef idx="3">
          <a:schemeClr val="accent6"/>
        </a:fillRef>
        <a:effectRef idx="2">
          <a:schemeClr val="accent6"/>
        </a:effectRef>
        <a:fontRef idx="minor">
          <a:schemeClr val="lt1"/>
        </a:fontRef>
      </xdr:style>
      <xdr:txBody>
        <a:bodyPr vertOverflow="clip" horzOverflow="clip" rtlCol="0" anchor="ctr"/>
        <a:lstStyle/>
        <a:p>
          <a:pPr algn="ctr"/>
          <a:r>
            <a:rPr lang="de-DE" sz="1400" b="0" kern="1200" cap="none" spc="0">
              <a:ln w="0"/>
              <a:solidFill>
                <a:schemeClr val="bg1"/>
              </a:solidFill>
              <a:effectLst>
                <a:outerShdw blurRad="38100" dist="19050" dir="2700000" algn="tl" rotWithShape="0">
                  <a:schemeClr val="dk1">
                    <a:alpha val="40000"/>
                  </a:schemeClr>
                </a:outerShdw>
              </a:effectLst>
            </a:rPr>
            <a:t>Eigene</a:t>
          </a:r>
          <a:r>
            <a:rPr lang="de-DE" sz="1600" b="0" kern="1200" cap="none" spc="0">
              <a:ln w="0"/>
              <a:solidFill>
                <a:schemeClr val="bg1"/>
              </a:solidFill>
              <a:effectLst>
                <a:outerShdw blurRad="38100" dist="19050" dir="2700000" algn="tl" rotWithShape="0">
                  <a:schemeClr val="dk1">
                    <a:alpha val="40000"/>
                  </a:schemeClr>
                </a:outerShdw>
              </a:effectLst>
            </a:rPr>
            <a:t> </a:t>
          </a:r>
          <a:r>
            <a:rPr lang="de-DE" sz="1400" b="0" kern="1200" cap="none" spc="0">
              <a:ln w="0"/>
              <a:solidFill>
                <a:schemeClr val="bg1"/>
              </a:solidFill>
              <a:effectLst>
                <a:outerShdw blurRad="38100" dist="19050" dir="2700000" algn="tl" rotWithShape="0">
                  <a:schemeClr val="dk1">
                    <a:alpha val="40000"/>
                  </a:schemeClr>
                </a:outerShdw>
              </a:effectLst>
            </a:rPr>
            <a:t>Strategie</a:t>
          </a:r>
          <a:r>
            <a:rPr lang="de-DE" sz="1600" b="0" kern="1200" cap="none" spc="0">
              <a:ln w="0"/>
              <a:solidFill>
                <a:schemeClr val="bg1"/>
              </a:solidFill>
              <a:effectLst>
                <a:outerShdw blurRad="38100" dist="19050" dir="2700000" algn="tl" rotWithShape="0">
                  <a:schemeClr val="dk1">
                    <a:alpha val="40000"/>
                  </a:schemeClr>
                </a:outerShdw>
              </a:effectLst>
            </a:rPr>
            <a:t> </a:t>
          </a:r>
          <a:r>
            <a:rPr lang="de-DE" sz="1400" b="0" kern="1200" cap="none" spc="0">
              <a:ln w="0"/>
              <a:solidFill>
                <a:schemeClr val="bg1"/>
              </a:solidFill>
              <a:effectLst>
                <a:outerShdw blurRad="38100" dist="19050" dir="2700000" algn="tl" rotWithShape="0">
                  <a:schemeClr val="dk1">
                    <a:alpha val="40000"/>
                  </a:schemeClr>
                </a:outerShdw>
              </a:effectLst>
            </a:rPr>
            <a:t>erstellen</a:t>
          </a:r>
          <a:endParaRPr lang="de-DE" sz="1600" b="0" kern="1200" cap="none" spc="0">
            <a:ln w="0"/>
            <a:solidFill>
              <a:schemeClr val="bg1"/>
            </a:solidFill>
            <a:effectLst>
              <a:outerShdw blurRad="38100" dist="19050" dir="2700000" algn="tl" rotWithShape="0">
                <a:schemeClr val="dk1">
                  <a:alpha val="40000"/>
                </a:schemeClr>
              </a:outerShdw>
            </a:effectLst>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445770</xdr:colOff>
      <xdr:row>6</xdr:row>
      <xdr:rowOff>7620</xdr:rowOff>
    </xdr:from>
    <xdr:to>
      <xdr:col>7</xdr:col>
      <xdr:colOff>2766060</xdr:colOff>
      <xdr:row>17</xdr:row>
      <xdr:rowOff>7620</xdr:rowOff>
    </xdr:to>
    <xdr:graphicFrame macro="">
      <xdr:nvGraphicFramePr>
        <xdr:cNvPr id="2" name="Diagramm 1">
          <a:extLst>
            <a:ext uri="{FF2B5EF4-FFF2-40B4-BE49-F238E27FC236}">
              <a16:creationId xmlns:a16="http://schemas.microsoft.com/office/drawing/2014/main" id="{29EB5757-9484-4293-BF9D-26C74A4592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4</xdr:col>
      <xdr:colOff>445770</xdr:colOff>
      <xdr:row>6</xdr:row>
      <xdr:rowOff>7620</xdr:rowOff>
    </xdr:from>
    <xdr:to>
      <xdr:col>7</xdr:col>
      <xdr:colOff>2766060</xdr:colOff>
      <xdr:row>17</xdr:row>
      <xdr:rowOff>7620</xdr:rowOff>
    </xdr:to>
    <xdr:graphicFrame macro="">
      <xdr:nvGraphicFramePr>
        <xdr:cNvPr id="2" name="Diagramm 1">
          <a:extLst>
            <a:ext uri="{FF2B5EF4-FFF2-40B4-BE49-F238E27FC236}">
              <a16:creationId xmlns:a16="http://schemas.microsoft.com/office/drawing/2014/main" id="{93592BF4-7527-452D-AAEE-8DC57AC413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19</xdr:row>
      <xdr:rowOff>0</xdr:rowOff>
    </xdr:from>
    <xdr:to>
      <xdr:col>7</xdr:col>
      <xdr:colOff>190500</xdr:colOff>
      <xdr:row>19</xdr:row>
      <xdr:rowOff>504016</xdr:rowOff>
    </xdr:to>
    <xdr:sp macro="" textlink="">
      <xdr:nvSpPr>
        <xdr:cNvPr id="3" name="Rechteck 2">
          <a:hlinkClick xmlns:r="http://schemas.openxmlformats.org/officeDocument/2006/relationships" r:id="rId2"/>
          <a:extLst>
            <a:ext uri="{FF2B5EF4-FFF2-40B4-BE49-F238E27FC236}">
              <a16:creationId xmlns:a16="http://schemas.microsoft.com/office/drawing/2014/main" id="{76269F50-305D-46E1-BA14-371FF00A4891}"/>
            </a:ext>
          </a:extLst>
        </xdr:cNvPr>
        <xdr:cNvSpPr/>
      </xdr:nvSpPr>
      <xdr:spPr>
        <a:xfrm>
          <a:off x="5379720" y="3528060"/>
          <a:ext cx="2438400" cy="504016"/>
        </a:xfrm>
        <a:prstGeom prst="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6"/>
        </a:lnRef>
        <a:fillRef idx="3">
          <a:schemeClr val="accent6"/>
        </a:fillRef>
        <a:effectRef idx="2">
          <a:schemeClr val="accent6"/>
        </a:effectRef>
        <a:fontRef idx="minor">
          <a:schemeClr val="lt1"/>
        </a:fontRef>
      </xdr:style>
      <xdr:txBody>
        <a:bodyPr vertOverflow="clip" horzOverflow="clip" rtlCol="0" anchor="ctr"/>
        <a:lstStyle/>
        <a:p>
          <a:pPr algn="ctr"/>
          <a:r>
            <a:rPr lang="de-DE" sz="1800" b="0" kern="1200" cap="none" spc="0">
              <a:ln w="0"/>
              <a:solidFill>
                <a:schemeClr val="bg1"/>
              </a:solidFill>
              <a:effectLst>
                <a:outerShdw blurRad="38100" dist="19050" dir="2700000" algn="tl" rotWithShape="0">
                  <a:schemeClr val="dk1">
                    <a:alpha val="40000"/>
                  </a:schemeClr>
                </a:outerShdw>
              </a:effectLst>
            </a:rPr>
            <a:t>Zur</a:t>
          </a:r>
          <a:r>
            <a:rPr lang="de-DE" sz="1800" b="0" kern="1200" cap="none" spc="0" baseline="0">
              <a:ln w="0"/>
              <a:solidFill>
                <a:schemeClr val="bg1"/>
              </a:solidFill>
              <a:effectLst>
                <a:outerShdw blurRad="38100" dist="19050" dir="2700000" algn="tl" rotWithShape="0">
                  <a:schemeClr val="dk1">
                    <a:alpha val="40000"/>
                  </a:schemeClr>
                </a:outerShdw>
              </a:effectLst>
            </a:rPr>
            <a:t> Startseite zurück</a:t>
          </a:r>
          <a:endParaRPr lang="de-DE" sz="1800" b="0" kern="1200" cap="none" spc="0">
            <a:ln w="0"/>
            <a:solidFill>
              <a:schemeClr val="bg1"/>
            </a:solidFill>
            <a:effectLst>
              <a:outerShdw blurRad="38100" dist="19050" dir="2700000" algn="tl" rotWithShape="0">
                <a:schemeClr val="dk1">
                  <a:alpha val="40000"/>
                </a:schemeClr>
              </a:outerShdw>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444144</xdr:colOff>
      <xdr:row>6</xdr:row>
      <xdr:rowOff>10212</xdr:rowOff>
    </xdr:from>
    <xdr:to>
      <xdr:col>7</xdr:col>
      <xdr:colOff>2832994</xdr:colOff>
      <xdr:row>17</xdr:row>
      <xdr:rowOff>30480</xdr:rowOff>
    </xdr:to>
    <xdr:graphicFrame macro="">
      <xdr:nvGraphicFramePr>
        <xdr:cNvPr id="3" name="Diagramm 2">
          <a:extLst>
            <a:ext uri="{FF2B5EF4-FFF2-40B4-BE49-F238E27FC236}">
              <a16:creationId xmlns:a16="http://schemas.microsoft.com/office/drawing/2014/main" id="{B366E8C0-D88A-F106-1A04-DB920E48AF1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7095</xdr:colOff>
      <xdr:row>6</xdr:row>
      <xdr:rowOff>15765</xdr:rowOff>
    </xdr:from>
    <xdr:to>
      <xdr:col>7</xdr:col>
      <xdr:colOff>2842523</xdr:colOff>
      <xdr:row>17</xdr:row>
      <xdr:rowOff>31005</xdr:rowOff>
    </xdr:to>
    <xdr:graphicFrame macro="">
      <xdr:nvGraphicFramePr>
        <xdr:cNvPr id="4" name="Diagramm 3">
          <a:extLst>
            <a:ext uri="{FF2B5EF4-FFF2-40B4-BE49-F238E27FC236}">
              <a16:creationId xmlns:a16="http://schemas.microsoft.com/office/drawing/2014/main" id="{0FAA6B7C-23A8-5DD4-AF9D-A97971362A3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3810</xdr:colOff>
      <xdr:row>6</xdr:row>
      <xdr:rowOff>22860</xdr:rowOff>
    </xdr:from>
    <xdr:to>
      <xdr:col>8</xdr:col>
      <xdr:colOff>22860</xdr:colOff>
      <xdr:row>17</xdr:row>
      <xdr:rowOff>38100</xdr:rowOff>
    </xdr:to>
    <xdr:graphicFrame macro="">
      <xdr:nvGraphicFramePr>
        <xdr:cNvPr id="4" name="Diagramm 3">
          <a:extLst>
            <a:ext uri="{FF2B5EF4-FFF2-40B4-BE49-F238E27FC236}">
              <a16:creationId xmlns:a16="http://schemas.microsoft.com/office/drawing/2014/main" id="{FAE2807C-CB89-A29A-E451-F41B5CA5823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7095</xdr:colOff>
      <xdr:row>6</xdr:row>
      <xdr:rowOff>15765</xdr:rowOff>
    </xdr:from>
    <xdr:to>
      <xdr:col>7</xdr:col>
      <xdr:colOff>2842523</xdr:colOff>
      <xdr:row>17</xdr:row>
      <xdr:rowOff>31005</xdr:rowOff>
    </xdr:to>
    <xdr:graphicFrame macro="">
      <xdr:nvGraphicFramePr>
        <xdr:cNvPr id="2" name="Diagramm 1">
          <a:extLst>
            <a:ext uri="{FF2B5EF4-FFF2-40B4-BE49-F238E27FC236}">
              <a16:creationId xmlns:a16="http://schemas.microsoft.com/office/drawing/2014/main" id="{18304046-A5DB-46D9-BA27-3EB0D5B810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422910</xdr:colOff>
      <xdr:row>6</xdr:row>
      <xdr:rowOff>22860</xdr:rowOff>
    </xdr:from>
    <xdr:to>
      <xdr:col>8</xdr:col>
      <xdr:colOff>91440</xdr:colOff>
      <xdr:row>17</xdr:row>
      <xdr:rowOff>68580</xdr:rowOff>
    </xdr:to>
    <xdr:graphicFrame macro="">
      <xdr:nvGraphicFramePr>
        <xdr:cNvPr id="3" name="Diagramm 2">
          <a:extLst>
            <a:ext uri="{FF2B5EF4-FFF2-40B4-BE49-F238E27FC236}">
              <a16:creationId xmlns:a16="http://schemas.microsoft.com/office/drawing/2014/main" id="{D9CD6842-FBDB-CD33-EEFE-9D7A26537B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7095</xdr:colOff>
      <xdr:row>6</xdr:row>
      <xdr:rowOff>15765</xdr:rowOff>
    </xdr:from>
    <xdr:to>
      <xdr:col>7</xdr:col>
      <xdr:colOff>2842523</xdr:colOff>
      <xdr:row>17</xdr:row>
      <xdr:rowOff>31005</xdr:rowOff>
    </xdr:to>
    <xdr:graphicFrame macro="">
      <xdr:nvGraphicFramePr>
        <xdr:cNvPr id="2" name="Diagramm 1">
          <a:extLst>
            <a:ext uri="{FF2B5EF4-FFF2-40B4-BE49-F238E27FC236}">
              <a16:creationId xmlns:a16="http://schemas.microsoft.com/office/drawing/2014/main" id="{F3541492-D22D-48C4-B4A8-3CB16C4AB0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422910</xdr:colOff>
      <xdr:row>6</xdr:row>
      <xdr:rowOff>22860</xdr:rowOff>
    </xdr:from>
    <xdr:to>
      <xdr:col>8</xdr:col>
      <xdr:colOff>91440</xdr:colOff>
      <xdr:row>17</xdr:row>
      <xdr:rowOff>68580</xdr:rowOff>
    </xdr:to>
    <xdr:graphicFrame macro="">
      <xdr:nvGraphicFramePr>
        <xdr:cNvPr id="3" name="Diagramm 2">
          <a:extLst>
            <a:ext uri="{FF2B5EF4-FFF2-40B4-BE49-F238E27FC236}">
              <a16:creationId xmlns:a16="http://schemas.microsoft.com/office/drawing/2014/main" id="{647F248C-7CA5-4919-8904-CFC568E8B1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438150</xdr:colOff>
      <xdr:row>6</xdr:row>
      <xdr:rowOff>22860</xdr:rowOff>
    </xdr:from>
    <xdr:to>
      <xdr:col>8</xdr:col>
      <xdr:colOff>121920</xdr:colOff>
      <xdr:row>17</xdr:row>
      <xdr:rowOff>91440</xdr:rowOff>
    </xdr:to>
    <xdr:graphicFrame macro="">
      <xdr:nvGraphicFramePr>
        <xdr:cNvPr id="4" name="Diagramm 3">
          <a:extLst>
            <a:ext uri="{FF2B5EF4-FFF2-40B4-BE49-F238E27FC236}">
              <a16:creationId xmlns:a16="http://schemas.microsoft.com/office/drawing/2014/main" id="{9447D2D4-0AD7-B5B8-14FE-32398350C6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430530</xdr:colOff>
      <xdr:row>6</xdr:row>
      <xdr:rowOff>22860</xdr:rowOff>
    </xdr:from>
    <xdr:to>
      <xdr:col>8</xdr:col>
      <xdr:colOff>106680</xdr:colOff>
      <xdr:row>17</xdr:row>
      <xdr:rowOff>83820</xdr:rowOff>
    </xdr:to>
    <xdr:graphicFrame macro="">
      <xdr:nvGraphicFramePr>
        <xdr:cNvPr id="5" name="Diagramm 4">
          <a:extLst>
            <a:ext uri="{FF2B5EF4-FFF2-40B4-BE49-F238E27FC236}">
              <a16:creationId xmlns:a16="http://schemas.microsoft.com/office/drawing/2014/main" id="{22C6FAFA-8878-76E2-E7E1-2C332C467FF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7095</xdr:colOff>
      <xdr:row>6</xdr:row>
      <xdr:rowOff>15765</xdr:rowOff>
    </xdr:from>
    <xdr:to>
      <xdr:col>7</xdr:col>
      <xdr:colOff>2842523</xdr:colOff>
      <xdr:row>17</xdr:row>
      <xdr:rowOff>31005</xdr:rowOff>
    </xdr:to>
    <xdr:graphicFrame macro="">
      <xdr:nvGraphicFramePr>
        <xdr:cNvPr id="2" name="Diagramm 1">
          <a:extLst>
            <a:ext uri="{FF2B5EF4-FFF2-40B4-BE49-F238E27FC236}">
              <a16:creationId xmlns:a16="http://schemas.microsoft.com/office/drawing/2014/main" id="{EB09FC89-BBF4-4165-80B2-5BD5346C2C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438150</xdr:colOff>
      <xdr:row>6</xdr:row>
      <xdr:rowOff>7620</xdr:rowOff>
    </xdr:from>
    <xdr:to>
      <xdr:col>8</xdr:col>
      <xdr:colOff>7620</xdr:colOff>
      <xdr:row>17</xdr:row>
      <xdr:rowOff>60960</xdr:rowOff>
    </xdr:to>
    <xdr:graphicFrame macro="">
      <xdr:nvGraphicFramePr>
        <xdr:cNvPr id="4" name="Diagramm 3">
          <a:extLst>
            <a:ext uri="{FF2B5EF4-FFF2-40B4-BE49-F238E27FC236}">
              <a16:creationId xmlns:a16="http://schemas.microsoft.com/office/drawing/2014/main" id="{9CBE5336-B5A0-94A5-8704-15ADD63EAA0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5</xdr:col>
      <xdr:colOff>7095</xdr:colOff>
      <xdr:row>6</xdr:row>
      <xdr:rowOff>15765</xdr:rowOff>
    </xdr:from>
    <xdr:to>
      <xdr:col>7</xdr:col>
      <xdr:colOff>2842523</xdr:colOff>
      <xdr:row>17</xdr:row>
      <xdr:rowOff>31005</xdr:rowOff>
    </xdr:to>
    <xdr:graphicFrame macro="">
      <xdr:nvGraphicFramePr>
        <xdr:cNvPr id="2" name="Diagramm 1">
          <a:extLst>
            <a:ext uri="{FF2B5EF4-FFF2-40B4-BE49-F238E27FC236}">
              <a16:creationId xmlns:a16="http://schemas.microsoft.com/office/drawing/2014/main" id="{E262027D-E66D-4AD0-9D46-CE105102A4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19050</xdr:colOff>
      <xdr:row>6</xdr:row>
      <xdr:rowOff>15240</xdr:rowOff>
    </xdr:from>
    <xdr:to>
      <xdr:col>8</xdr:col>
      <xdr:colOff>0</xdr:colOff>
      <xdr:row>17</xdr:row>
      <xdr:rowOff>22860</xdr:rowOff>
    </xdr:to>
    <xdr:graphicFrame macro="">
      <xdr:nvGraphicFramePr>
        <xdr:cNvPr id="4" name="Diagramm 3">
          <a:extLst>
            <a:ext uri="{FF2B5EF4-FFF2-40B4-BE49-F238E27FC236}">
              <a16:creationId xmlns:a16="http://schemas.microsoft.com/office/drawing/2014/main" id="{8EF250B0-8DD6-FF68-C79F-3E698A9716F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4</xdr:col>
      <xdr:colOff>445770</xdr:colOff>
      <xdr:row>6</xdr:row>
      <xdr:rowOff>7620</xdr:rowOff>
    </xdr:from>
    <xdr:to>
      <xdr:col>7</xdr:col>
      <xdr:colOff>2766060</xdr:colOff>
      <xdr:row>17</xdr:row>
      <xdr:rowOff>7620</xdr:rowOff>
    </xdr:to>
    <xdr:graphicFrame macro="">
      <xdr:nvGraphicFramePr>
        <xdr:cNvPr id="5" name="Diagramm 4">
          <a:extLst>
            <a:ext uri="{FF2B5EF4-FFF2-40B4-BE49-F238E27FC236}">
              <a16:creationId xmlns:a16="http://schemas.microsoft.com/office/drawing/2014/main" id="{39EADCA8-D7EC-6EC0-7255-4AC92089B79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413CE-2DD8-4B1E-BFC1-086CE359F8FC}">
  <dimension ref="B2:L103"/>
  <sheetViews>
    <sheetView showGridLines="0" showRowColHeaders="0" zoomScale="85" zoomScaleNormal="85" workbookViewId="0"/>
  </sheetViews>
  <sheetFormatPr baseColWidth="10" defaultRowHeight="13.8"/>
  <cols>
    <col min="1" max="1" width="4.296875" style="1" customWidth="1"/>
    <col min="2" max="2" width="28.8984375" style="1" customWidth="1"/>
    <col min="3" max="3" width="17.69921875" style="1" customWidth="1"/>
    <col min="4" max="4" width="17" style="1" customWidth="1"/>
    <col min="5" max="5" width="67.09765625" style="1" customWidth="1"/>
    <col min="6" max="7" width="18.69921875" style="1" customWidth="1"/>
    <col min="8" max="8" width="24.59765625" style="1" customWidth="1"/>
    <col min="9" max="9" width="16.3984375" style="1" customWidth="1"/>
    <col min="10" max="11" width="11.19921875" style="1"/>
    <col min="12" max="12" width="14.69921875" style="1" customWidth="1"/>
    <col min="13" max="16384" width="11.19921875" style="1"/>
  </cols>
  <sheetData>
    <row r="2" spans="2:8" ht="21">
      <c r="B2" s="21" t="s">
        <v>3</v>
      </c>
    </row>
    <row r="3" spans="2:8" ht="9.6" customHeight="1"/>
    <row r="4" spans="2:8">
      <c r="B4" s="20" t="s">
        <v>11</v>
      </c>
      <c r="C4" s="20" t="s">
        <v>10</v>
      </c>
      <c r="D4" s="20" t="s">
        <v>12</v>
      </c>
      <c r="E4" s="20" t="s">
        <v>13</v>
      </c>
      <c r="F4" s="20" t="s">
        <v>14</v>
      </c>
      <c r="G4" s="20" t="s">
        <v>15</v>
      </c>
      <c r="H4" s="20" t="s">
        <v>37</v>
      </c>
    </row>
    <row r="5" spans="2:8" ht="15" customHeight="1">
      <c r="B5" s="14" t="s">
        <v>5</v>
      </c>
      <c r="C5" s="14" t="s">
        <v>16</v>
      </c>
      <c r="D5" s="19" t="s">
        <v>65</v>
      </c>
      <c r="E5" s="14" t="s">
        <v>17</v>
      </c>
      <c r="F5" s="14" t="s">
        <v>18</v>
      </c>
      <c r="G5" s="14" t="s">
        <v>19</v>
      </c>
      <c r="H5" s="14" t="s">
        <v>38</v>
      </c>
    </row>
    <row r="6" spans="2:8" ht="15" customHeight="1">
      <c r="B6" s="14" t="s">
        <v>55</v>
      </c>
      <c r="C6" s="14" t="s">
        <v>20</v>
      </c>
      <c r="D6" s="13" t="s">
        <v>21</v>
      </c>
      <c r="E6" s="14" t="s">
        <v>22</v>
      </c>
      <c r="F6" s="14" t="s">
        <v>23</v>
      </c>
      <c r="G6" s="14" t="s">
        <v>18</v>
      </c>
      <c r="H6" s="14" t="s">
        <v>39</v>
      </c>
    </row>
    <row r="7" spans="2:8" ht="15" customHeight="1">
      <c r="B7" s="14" t="s">
        <v>24</v>
      </c>
      <c r="C7" s="14" t="s">
        <v>25</v>
      </c>
      <c r="D7" s="13">
        <v>4</v>
      </c>
      <c r="E7" s="14" t="s">
        <v>35</v>
      </c>
      <c r="F7" s="14" t="s">
        <v>19</v>
      </c>
      <c r="G7" s="14" t="s">
        <v>19</v>
      </c>
      <c r="H7" s="14" t="s">
        <v>40</v>
      </c>
    </row>
    <row r="8" spans="2:8" ht="15" customHeight="1">
      <c r="B8" s="14" t="s">
        <v>26</v>
      </c>
      <c r="C8" s="14" t="s">
        <v>27</v>
      </c>
      <c r="D8" s="13">
        <v>2</v>
      </c>
      <c r="E8" s="14" t="s">
        <v>34</v>
      </c>
      <c r="F8" s="14" t="s">
        <v>18</v>
      </c>
      <c r="G8" s="14" t="s">
        <v>19</v>
      </c>
      <c r="H8" s="14" t="s">
        <v>38</v>
      </c>
    </row>
    <row r="9" spans="2:8" ht="15" customHeight="1">
      <c r="B9" s="14" t="s">
        <v>4</v>
      </c>
      <c r="C9" s="14" t="s">
        <v>28</v>
      </c>
      <c r="D9" s="13" t="s">
        <v>21</v>
      </c>
      <c r="E9" s="14" t="s">
        <v>78</v>
      </c>
      <c r="F9" s="14" t="s">
        <v>23</v>
      </c>
      <c r="G9" s="14" t="s">
        <v>18</v>
      </c>
      <c r="H9" s="14" t="s">
        <v>38</v>
      </c>
    </row>
    <row r="10" spans="2:8" ht="15" customHeight="1">
      <c r="B10" s="32" t="s">
        <v>6</v>
      </c>
      <c r="C10" s="32" t="s">
        <v>29</v>
      </c>
      <c r="D10" s="33" t="s">
        <v>21</v>
      </c>
      <c r="E10" s="32" t="s">
        <v>30</v>
      </c>
      <c r="F10" s="32" t="s">
        <v>23</v>
      </c>
      <c r="G10" s="32" t="s">
        <v>18</v>
      </c>
      <c r="H10" s="32" t="s">
        <v>40</v>
      </c>
    </row>
    <row r="11" spans="2:8" ht="15" customHeight="1">
      <c r="B11" s="32" t="s">
        <v>7</v>
      </c>
      <c r="C11" s="32" t="s">
        <v>31</v>
      </c>
      <c r="D11" s="33" t="s">
        <v>21</v>
      </c>
      <c r="E11" s="32" t="s">
        <v>36</v>
      </c>
      <c r="F11" s="32" t="s">
        <v>23</v>
      </c>
      <c r="G11" s="32" t="s">
        <v>18</v>
      </c>
      <c r="H11" s="32" t="s">
        <v>41</v>
      </c>
    </row>
    <row r="12" spans="2:8" ht="15" customHeight="1">
      <c r="B12" s="32" t="s">
        <v>8</v>
      </c>
      <c r="C12" s="32" t="s">
        <v>0</v>
      </c>
      <c r="D12" s="33">
        <v>4</v>
      </c>
      <c r="E12" s="32" t="s">
        <v>32</v>
      </c>
      <c r="F12" s="32" t="s">
        <v>18</v>
      </c>
      <c r="G12" s="32" t="s">
        <v>19</v>
      </c>
      <c r="H12" s="32" t="s">
        <v>38</v>
      </c>
    </row>
    <row r="13" spans="2:8" ht="15" customHeight="1">
      <c r="B13" s="32" t="s">
        <v>9</v>
      </c>
      <c r="C13" s="32" t="s">
        <v>1</v>
      </c>
      <c r="D13" s="33">
        <v>3</v>
      </c>
      <c r="E13" s="32" t="s">
        <v>33</v>
      </c>
      <c r="F13" s="32" t="s">
        <v>18</v>
      </c>
      <c r="G13" s="32" t="s">
        <v>19</v>
      </c>
      <c r="H13" s="32" t="s">
        <v>40</v>
      </c>
    </row>
    <row r="14" spans="2:8">
      <c r="B14" s="14" t="s">
        <v>91</v>
      </c>
      <c r="C14" s="14" t="s">
        <v>1</v>
      </c>
      <c r="D14" s="13">
        <v>3</v>
      </c>
      <c r="E14" s="14" t="s">
        <v>92</v>
      </c>
      <c r="F14" s="14" t="s">
        <v>23</v>
      </c>
      <c r="G14" s="14" t="s">
        <v>19</v>
      </c>
      <c r="H14" s="14" t="s">
        <v>38</v>
      </c>
    </row>
    <row r="15" spans="2:8">
      <c r="B15" s="14" t="s">
        <v>93</v>
      </c>
      <c r="C15" s="14" t="s">
        <v>27</v>
      </c>
      <c r="D15" s="13">
        <v>1</v>
      </c>
      <c r="E15" s="14" t="s">
        <v>94</v>
      </c>
      <c r="F15" s="14" t="s">
        <v>23</v>
      </c>
      <c r="G15" s="14" t="s">
        <v>18</v>
      </c>
      <c r="H15" s="14" t="s">
        <v>38</v>
      </c>
    </row>
    <row r="16" spans="2:8" ht="13.8" customHeight="1">
      <c r="B16" s="2"/>
      <c r="C16" s="2"/>
      <c r="D16" s="2"/>
      <c r="F16" s="5"/>
      <c r="G16" s="5"/>
      <c r="H16" s="5"/>
    </row>
    <row r="17" spans="2:8" ht="49.8" customHeight="1">
      <c r="B17" s="35" t="s">
        <v>75</v>
      </c>
      <c r="C17" s="35"/>
      <c r="D17" s="35"/>
      <c r="F17" s="34" t="s">
        <v>116</v>
      </c>
      <c r="G17" s="5"/>
      <c r="H17" s="5"/>
    </row>
    <row r="18" spans="2:8">
      <c r="B18" s="35"/>
      <c r="C18" s="35"/>
      <c r="D18" s="35"/>
    </row>
    <row r="19" spans="2:8">
      <c r="B19" s="35"/>
      <c r="C19" s="35"/>
      <c r="D19" s="35"/>
    </row>
    <row r="20" spans="2:8">
      <c r="B20" s="2"/>
      <c r="C20" s="2"/>
      <c r="D20" s="2"/>
    </row>
    <row r="21" spans="2:8">
      <c r="B21" s="37" t="s">
        <v>118</v>
      </c>
      <c r="C21" s="38"/>
      <c r="D21" s="38"/>
    </row>
    <row r="23" spans="2:8">
      <c r="B23" s="36" t="s">
        <v>117</v>
      </c>
      <c r="C23" s="36"/>
      <c r="D23" s="36"/>
    </row>
    <row r="24" spans="2:8">
      <c r="B24" s="36"/>
      <c r="C24" s="36"/>
      <c r="D24" s="36"/>
    </row>
    <row r="25" spans="2:8">
      <c r="B25" s="36"/>
      <c r="C25" s="36"/>
      <c r="D25" s="36"/>
    </row>
    <row r="26" spans="2:8">
      <c r="B26" s="36"/>
      <c r="C26" s="36"/>
      <c r="D26" s="36"/>
    </row>
    <row r="27" spans="2:8">
      <c r="B27" s="36"/>
      <c r="C27" s="36"/>
      <c r="D27" s="36"/>
    </row>
    <row r="28" spans="2:8">
      <c r="B28" s="36"/>
      <c r="C28" s="36"/>
      <c r="D28" s="36"/>
    </row>
    <row r="29" spans="2:8">
      <c r="B29" s="36"/>
      <c r="C29" s="36"/>
      <c r="D29" s="36"/>
    </row>
    <row r="30" spans="2:8">
      <c r="B30" s="36"/>
      <c r="C30" s="36"/>
      <c r="D30" s="36"/>
    </row>
    <row r="31" spans="2:8">
      <c r="B31" s="36"/>
      <c r="C31" s="36"/>
      <c r="D31" s="36"/>
    </row>
    <row r="32" spans="2:8">
      <c r="B32" s="36"/>
      <c r="C32" s="36"/>
      <c r="D32" s="36"/>
    </row>
    <row r="33" spans="2:12">
      <c r="B33" s="36"/>
      <c r="C33" s="36"/>
      <c r="D33" s="36"/>
    </row>
    <row r="34" spans="2:12">
      <c r="B34" s="36"/>
      <c r="C34" s="36"/>
      <c r="D34" s="36"/>
    </row>
    <row r="35" spans="2:12">
      <c r="B35" s="36"/>
      <c r="C35" s="36"/>
      <c r="D35" s="36"/>
    </row>
    <row r="38" spans="2:12">
      <c r="B38" s="10"/>
    </row>
    <row r="41" spans="2:12" ht="26.4" customHeight="1"/>
    <row r="42" spans="2:12">
      <c r="B42" s="11"/>
      <c r="C42" s="11"/>
      <c r="D42" s="11"/>
      <c r="E42" s="11"/>
      <c r="F42" s="11"/>
      <c r="G42" s="11"/>
      <c r="H42" s="11"/>
      <c r="I42" s="11"/>
      <c r="J42" s="11"/>
      <c r="K42" s="11"/>
      <c r="L42" s="11"/>
    </row>
    <row r="43" spans="2:12">
      <c r="B43" s="10"/>
    </row>
    <row r="46" spans="2:12">
      <c r="B46" s="12"/>
    </row>
    <row r="47" spans="2:12">
      <c r="B47" s="12"/>
    </row>
    <row r="49" spans="2:2">
      <c r="B49" s="10"/>
    </row>
    <row r="52" spans="2:2">
      <c r="B52" s="12"/>
    </row>
    <row r="53" spans="2:2">
      <c r="B53" s="12"/>
    </row>
    <row r="56" spans="2:2">
      <c r="B56" s="10"/>
    </row>
    <row r="59" spans="2:2">
      <c r="B59" s="12"/>
    </row>
    <row r="60" spans="2:2">
      <c r="B60" s="12"/>
    </row>
    <row r="63" spans="2:2">
      <c r="B63" s="10"/>
    </row>
    <row r="66" spans="2:12">
      <c r="B66" s="12"/>
    </row>
    <row r="67" spans="2:12">
      <c r="B67" s="12"/>
    </row>
    <row r="69" spans="2:12">
      <c r="B69" s="10"/>
    </row>
    <row r="72" spans="2:12">
      <c r="B72" s="12"/>
    </row>
    <row r="73" spans="2:12">
      <c r="B73" s="12"/>
    </row>
    <row r="74" spans="2:12">
      <c r="B74" s="11"/>
      <c r="C74" s="11"/>
      <c r="D74" s="11"/>
      <c r="E74" s="11"/>
      <c r="F74" s="11"/>
      <c r="G74" s="11"/>
      <c r="H74" s="11"/>
      <c r="I74" s="11"/>
      <c r="J74" s="11"/>
      <c r="K74" s="11"/>
      <c r="L74" s="11"/>
    </row>
    <row r="75" spans="2:12">
      <c r="B75" s="10"/>
    </row>
    <row r="78" spans="2:12">
      <c r="B78" s="12"/>
    </row>
    <row r="79" spans="2:12">
      <c r="B79" s="12"/>
    </row>
    <row r="81" spans="2:2">
      <c r="B81" s="10"/>
    </row>
    <row r="84" spans="2:2">
      <c r="B84" s="12"/>
    </row>
    <row r="85" spans="2:2">
      <c r="B85" s="12"/>
    </row>
    <row r="87" spans="2:2">
      <c r="B87" s="10"/>
    </row>
    <row r="90" spans="2:2">
      <c r="B90" s="12"/>
    </row>
    <row r="91" spans="2:2">
      <c r="B91" s="12"/>
    </row>
    <row r="93" spans="2:2">
      <c r="B93" s="10"/>
    </row>
    <row r="96" spans="2:2">
      <c r="B96" s="12"/>
    </row>
    <row r="97" spans="2:2">
      <c r="B97" s="12"/>
    </row>
    <row r="99" spans="2:2">
      <c r="B99" s="10"/>
    </row>
    <row r="102" spans="2:2">
      <c r="B102" s="12"/>
    </row>
    <row r="103" spans="2:2">
      <c r="B103" s="12"/>
    </row>
  </sheetData>
  <mergeCells count="3">
    <mergeCell ref="B17:D19"/>
    <mergeCell ref="B23:D35"/>
    <mergeCell ref="B21:D21"/>
  </mergeCells>
  <pageMargins left="0.7" right="0.7" top="0.78740157499999996" bottom="0.7874015749999999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D7911-E335-4543-AC12-EC77F1C1BFBE}">
  <sheetPr>
    <tabColor rgb="FF74DEDB"/>
  </sheetPr>
  <dimension ref="B2:H28"/>
  <sheetViews>
    <sheetView showGridLines="0" showRowColHeaders="0" zoomScaleNormal="100" workbookViewId="0">
      <selection activeCell="C6" sqref="C6"/>
    </sheetView>
  </sheetViews>
  <sheetFormatPr baseColWidth="10" defaultRowHeight="13.8"/>
  <cols>
    <col min="1" max="1" width="11.19921875" style="1"/>
    <col min="2" max="2" width="23" style="1" customWidth="1"/>
    <col min="3" max="3" width="18.09765625" style="1" customWidth="1"/>
    <col min="4" max="4" width="19.09765625" style="1" customWidth="1"/>
    <col min="5" max="5" width="5.8984375" style="1" customWidth="1"/>
    <col min="6" max="6" width="18.296875" style="1" customWidth="1"/>
    <col min="7" max="7" width="11.19921875" style="1"/>
    <col min="8" max="8" width="37.296875" style="1" customWidth="1"/>
    <col min="9" max="9" width="3.59765625" style="1" customWidth="1"/>
    <col min="10" max="10" width="11.19921875" style="1" customWidth="1"/>
    <col min="11" max="16384" width="11.19921875" style="1"/>
  </cols>
  <sheetData>
    <row r="2" spans="2:8" ht="27.6" customHeight="1">
      <c r="B2" s="41" t="s">
        <v>105</v>
      </c>
      <c r="C2" s="41"/>
      <c r="D2" s="41"/>
      <c r="E2" s="41"/>
      <c r="F2" s="41"/>
      <c r="G2" s="5"/>
      <c r="H2" s="5"/>
    </row>
    <row r="4" spans="2:8">
      <c r="B4" s="23" t="s">
        <v>42</v>
      </c>
      <c r="C4" s="23" t="s">
        <v>53</v>
      </c>
      <c r="D4" s="24" t="s">
        <v>43</v>
      </c>
      <c r="F4" s="5" t="s">
        <v>44</v>
      </c>
      <c r="G4" s="17">
        <v>0</v>
      </c>
    </row>
    <row r="5" spans="2:8">
      <c r="B5" s="5" t="s">
        <v>46</v>
      </c>
      <c r="C5" s="6">
        <v>1</v>
      </c>
      <c r="D5" s="27" t="str">
        <f>IF(AND(G4&lt;&gt;"",G4&gt;0),G4/100*100,IF(AND(G6&lt;&gt;"",G6&gt;0),G6/100*100,""))</f>
        <v/>
      </c>
      <c r="F5" s="9" t="s">
        <v>52</v>
      </c>
    </row>
    <row r="6" spans="2:8">
      <c r="B6" s="18" t="s">
        <v>104</v>
      </c>
      <c r="C6" s="8">
        <v>0.4</v>
      </c>
      <c r="D6" s="15" t="str">
        <f>IF(AND(G4&lt;&gt;"",G4&gt;0),G4/100*40,IF(AND(G6&lt;&gt;"",G6&gt;0),G6/100*40,""))</f>
        <v/>
      </c>
      <c r="F6" s="5" t="s">
        <v>45</v>
      </c>
      <c r="G6" s="17">
        <v>0</v>
      </c>
    </row>
    <row r="7" spans="2:8">
      <c r="B7" s="18" t="s">
        <v>103</v>
      </c>
      <c r="C7" s="8">
        <v>0.35</v>
      </c>
      <c r="D7" s="15" t="str">
        <f>IF(AND(G4&lt;&gt;"",G4&gt;0),G4/100*35,IF(AND(G6&lt;&gt;"",G6&gt;0),G6/100*35,""))</f>
        <v/>
      </c>
    </row>
    <row r="8" spans="2:8">
      <c r="B8" s="18" t="s">
        <v>102</v>
      </c>
      <c r="C8" s="30">
        <v>0.25</v>
      </c>
      <c r="D8" s="16" t="str">
        <f>IF(AND(G4&lt;&gt;"",G4&gt;0),G4/100*25,IF(AND(G6&lt;&gt;"",G6&gt;0),G6/100*25,""))</f>
        <v/>
      </c>
    </row>
    <row r="10" spans="2:8">
      <c r="B10" s="1" t="s">
        <v>87</v>
      </c>
      <c r="C10" s="31">
        <v>0.55069999999999997</v>
      </c>
    </row>
    <row r="13" spans="2:8" ht="13.8" customHeight="1">
      <c r="B13" s="39" t="s">
        <v>106</v>
      </c>
      <c r="C13" s="39"/>
      <c r="D13" s="39"/>
    </row>
    <row r="14" spans="2:8">
      <c r="B14" s="39"/>
      <c r="C14" s="39"/>
      <c r="D14" s="39"/>
    </row>
    <row r="15" spans="2:8">
      <c r="B15" s="39"/>
      <c r="C15" s="39"/>
      <c r="D15" s="39"/>
      <c r="F15" s="2"/>
    </row>
    <row r="16" spans="2:8">
      <c r="B16" s="39"/>
      <c r="C16" s="39"/>
      <c r="D16" s="39"/>
    </row>
    <row r="17" spans="2:8">
      <c r="B17" s="39"/>
      <c r="C17" s="39"/>
      <c r="D17" s="39"/>
    </row>
    <row r="19" spans="2:8" ht="15.6" customHeight="1">
      <c r="B19" s="39" t="s">
        <v>107</v>
      </c>
      <c r="C19" s="39"/>
      <c r="D19" s="39"/>
    </row>
    <row r="20" spans="2:8" ht="191.4" customHeight="1">
      <c r="B20" s="39"/>
      <c r="C20" s="39"/>
      <c r="D20" s="39"/>
    </row>
    <row r="21" spans="2:8">
      <c r="B21" s="39"/>
      <c r="C21" s="39"/>
      <c r="D21" s="39"/>
    </row>
    <row r="22" spans="2:8">
      <c r="B22" s="39"/>
      <c r="C22" s="39"/>
      <c r="D22" s="39"/>
    </row>
    <row r="23" spans="2:8">
      <c r="B23" s="39"/>
      <c r="C23" s="39"/>
      <c r="D23" s="39"/>
    </row>
    <row r="24" spans="2:8">
      <c r="B24" s="39"/>
      <c r="C24" s="39"/>
      <c r="D24" s="39"/>
    </row>
    <row r="25" spans="2:8">
      <c r="B25" s="39"/>
      <c r="C25" s="39"/>
      <c r="D25" s="39"/>
      <c r="F25" s="7"/>
      <c r="G25" s="7"/>
      <c r="H25" s="7"/>
    </row>
    <row r="28" spans="2:8">
      <c r="C28" s="3"/>
      <c r="H28" s="4"/>
    </row>
  </sheetData>
  <mergeCells count="3">
    <mergeCell ref="B2:F2"/>
    <mergeCell ref="B13:D17"/>
    <mergeCell ref="B19:D25"/>
  </mergeCells>
  <pageMargins left="0.7" right="0.7" top="0.78740157499999996" bottom="0.78740157499999996"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FC8A7-A706-40BD-8F01-89D4ADCB4CAD}">
  <sheetPr>
    <tabColor rgb="FF74DEDB"/>
  </sheetPr>
  <dimension ref="B2:H28"/>
  <sheetViews>
    <sheetView zoomScaleNormal="100" workbookViewId="0"/>
  </sheetViews>
  <sheetFormatPr baseColWidth="10" defaultRowHeight="13.8"/>
  <cols>
    <col min="1" max="1" width="4.5" style="1" customWidth="1"/>
    <col min="2" max="2" width="23" style="1" customWidth="1"/>
    <col min="3" max="3" width="18.09765625" style="1" customWidth="1"/>
    <col min="4" max="4" width="19.09765625" style="1" customWidth="1"/>
    <col min="5" max="5" width="5.8984375" style="1" customWidth="1"/>
    <col min="6" max="6" width="18.296875" style="1" customWidth="1"/>
    <col min="7" max="7" width="11.19921875" style="1"/>
    <col min="8" max="8" width="37.296875" style="1" customWidth="1"/>
    <col min="9" max="9" width="3.59765625" style="1" customWidth="1"/>
    <col min="10" max="10" width="11.19921875" style="1" customWidth="1"/>
    <col min="11" max="16384" width="11.19921875" style="1"/>
  </cols>
  <sheetData>
    <row r="2" spans="2:8" ht="27.6" customHeight="1">
      <c r="B2" s="41" t="s">
        <v>109</v>
      </c>
      <c r="C2" s="41"/>
      <c r="D2" s="41"/>
      <c r="E2" s="41"/>
      <c r="F2" s="41"/>
      <c r="G2" s="5"/>
      <c r="H2" s="5"/>
    </row>
    <row r="4" spans="2:8">
      <c r="B4" s="23" t="s">
        <v>42</v>
      </c>
      <c r="C4" s="23" t="s">
        <v>53</v>
      </c>
      <c r="D4" s="24" t="s">
        <v>43</v>
      </c>
      <c r="F4" s="5" t="s">
        <v>44</v>
      </c>
      <c r="G4" s="17">
        <v>100</v>
      </c>
    </row>
    <row r="5" spans="2:8">
      <c r="B5" s="5" t="s">
        <v>46</v>
      </c>
      <c r="C5" s="6">
        <v>1</v>
      </c>
      <c r="D5" s="27">
        <f>IF(AND(G4&lt;&gt;"",G4&gt;0),G4/100*100,IF(AND(G6&lt;&gt;"",G6&gt;0),G6/100*100,""))</f>
        <v>100</v>
      </c>
      <c r="F5" s="9" t="s">
        <v>52</v>
      </c>
    </row>
    <row r="6" spans="2:8">
      <c r="B6" s="18" t="s">
        <v>110</v>
      </c>
      <c r="C6" s="8">
        <v>0.25</v>
      </c>
      <c r="D6" s="15">
        <f>IF(AND(G4&lt;&gt;"",G4&gt;0),G4/100*25,IF(AND(G6&lt;&gt;"",G6&gt;0),G6/100*25,""))</f>
        <v>25</v>
      </c>
      <c r="F6" s="5" t="s">
        <v>45</v>
      </c>
      <c r="G6" s="17">
        <v>0</v>
      </c>
    </row>
    <row r="7" spans="2:8">
      <c r="B7" s="18" t="s">
        <v>111</v>
      </c>
      <c r="C7" s="8">
        <v>0.15</v>
      </c>
      <c r="D7" s="15">
        <f>IF(AND(G4&lt;&gt;"",G4&gt;0),G4/100*15,IF(AND(G6&lt;&gt;"",G6&gt;0),G6/100*15,""))</f>
        <v>15</v>
      </c>
    </row>
    <row r="8" spans="2:8">
      <c r="B8" s="18" t="s">
        <v>112</v>
      </c>
      <c r="C8" s="30">
        <v>0.15</v>
      </c>
      <c r="D8" s="15">
        <f>IF(AND(G4&lt;&gt;"",G4&gt;0),G4/100*15,IF(AND(G6&lt;&gt;"",G6&gt;0),G6/100*15,""))</f>
        <v>15</v>
      </c>
    </row>
    <row r="9" spans="2:8">
      <c r="B9" s="18" t="s">
        <v>113</v>
      </c>
      <c r="C9" s="30">
        <v>0.15</v>
      </c>
      <c r="D9" s="15">
        <f>IF(AND(G4&lt;&gt;"",G4&gt;0),G4/100*15,IF(AND(G6&lt;&gt;"",G6&gt;0),G6/100*15,""))</f>
        <v>15</v>
      </c>
    </row>
    <row r="10" spans="2:8">
      <c r="B10" s="18" t="s">
        <v>114</v>
      </c>
      <c r="C10" s="30">
        <v>0.15</v>
      </c>
      <c r="D10" s="15">
        <f>IF(AND(G4&lt;&gt;"",G4&gt;0),G4/100*15,IF(AND(G6&lt;&gt;"",G6&gt;0),G6/100*15,""))</f>
        <v>15</v>
      </c>
    </row>
    <row r="11" spans="2:8">
      <c r="B11" s="18" t="s">
        <v>115</v>
      </c>
      <c r="C11" s="30">
        <v>0.15</v>
      </c>
      <c r="D11" s="16">
        <f>IF(AND(G4&lt;&gt;"",G4&gt;0),G4/100*15,IF(AND(G6&lt;&gt;"",G6&gt;0),G6/100*15,""))</f>
        <v>15</v>
      </c>
    </row>
    <row r="13" spans="2:8" ht="13.8" customHeight="1">
      <c r="B13" s="39" t="s">
        <v>119</v>
      </c>
      <c r="C13" s="39"/>
      <c r="D13" s="39"/>
    </row>
    <row r="14" spans="2:8">
      <c r="B14" s="39"/>
      <c r="C14" s="39"/>
      <c r="D14" s="39"/>
    </row>
    <row r="15" spans="2:8">
      <c r="B15" s="39"/>
      <c r="C15" s="39"/>
      <c r="D15" s="39"/>
      <c r="F15" s="2"/>
    </row>
    <row r="16" spans="2:8">
      <c r="B16" s="39"/>
      <c r="C16" s="39"/>
      <c r="D16" s="39"/>
    </row>
    <row r="17" spans="2:8">
      <c r="B17" s="39"/>
      <c r="C17" s="39"/>
      <c r="D17" s="39"/>
    </row>
    <row r="19" spans="2:8" ht="15.6" customHeight="1">
      <c r="B19" s="39" t="s">
        <v>108</v>
      </c>
      <c r="C19" s="39"/>
      <c r="D19" s="39"/>
    </row>
    <row r="20" spans="2:8" ht="191.4" customHeight="1">
      <c r="B20" s="39"/>
      <c r="C20" s="39"/>
      <c r="D20" s="39"/>
    </row>
    <row r="21" spans="2:8">
      <c r="B21" s="39"/>
      <c r="C21" s="39"/>
      <c r="D21" s="39"/>
    </row>
    <row r="22" spans="2:8">
      <c r="B22" s="39"/>
      <c r="C22" s="39"/>
      <c r="D22" s="39"/>
    </row>
    <row r="23" spans="2:8">
      <c r="B23" s="39"/>
      <c r="C23" s="39"/>
      <c r="D23" s="39"/>
    </row>
    <row r="24" spans="2:8">
      <c r="B24" s="39"/>
      <c r="C24" s="39"/>
      <c r="D24" s="39"/>
    </row>
    <row r="25" spans="2:8">
      <c r="B25" s="39"/>
      <c r="C25" s="39"/>
      <c r="D25" s="39"/>
      <c r="F25" s="7"/>
      <c r="G25" s="7"/>
      <c r="H25" s="7"/>
    </row>
    <row r="28" spans="2:8">
      <c r="C28" s="3"/>
      <c r="H28" s="4"/>
    </row>
  </sheetData>
  <mergeCells count="3">
    <mergeCell ref="B2:F2"/>
    <mergeCell ref="B13:D17"/>
    <mergeCell ref="B19:D25"/>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BCF05-5AED-4953-8483-7AC612197508}">
  <dimension ref="B2:H28"/>
  <sheetViews>
    <sheetView showGridLines="0" showRowColHeaders="0" zoomScaleNormal="100" workbookViewId="0">
      <selection activeCell="B9" sqref="B9"/>
    </sheetView>
  </sheetViews>
  <sheetFormatPr baseColWidth="10" defaultRowHeight="13.8"/>
  <cols>
    <col min="1" max="1" width="11.19921875" style="1"/>
    <col min="2" max="2" width="22.59765625" style="1" customWidth="1"/>
    <col min="3" max="3" width="18.09765625" style="1" customWidth="1"/>
    <col min="4" max="4" width="19.09765625" style="1" customWidth="1"/>
    <col min="5" max="5" width="5.8984375" style="1" customWidth="1"/>
    <col min="6" max="6" width="18.296875" style="1" customWidth="1"/>
    <col min="7" max="7" width="11.19921875" style="1"/>
    <col min="8" max="8" width="37.296875" style="1" customWidth="1"/>
    <col min="9" max="9" width="3.59765625" style="1" customWidth="1"/>
    <col min="10" max="10" width="11.19921875" style="1" customWidth="1"/>
    <col min="11" max="16384" width="11.19921875" style="1"/>
  </cols>
  <sheetData>
    <row r="2" spans="2:8" ht="27.6" customHeight="1">
      <c r="B2" s="41" t="s">
        <v>63</v>
      </c>
      <c r="C2" s="41"/>
      <c r="D2" s="5"/>
      <c r="E2" s="5"/>
      <c r="F2" s="5"/>
      <c r="G2" s="5"/>
      <c r="H2" s="5"/>
    </row>
    <row r="4" spans="2:8">
      <c r="B4" s="23" t="s">
        <v>42</v>
      </c>
      <c r="C4" s="23" t="s">
        <v>53</v>
      </c>
      <c r="D4" s="24" t="s">
        <v>43</v>
      </c>
      <c r="F4" s="5" t="s">
        <v>44</v>
      </c>
      <c r="G4" s="17">
        <v>0</v>
      </c>
    </row>
    <row r="5" spans="2:8">
      <c r="B5" s="5" t="s">
        <v>46</v>
      </c>
      <c r="C5" s="6">
        <v>0.6</v>
      </c>
      <c r="D5" s="27" t="str">
        <f>IF(AND(G4&lt;&gt;"",G4&gt;0),G4/100*60,IF(AND(G6&lt;&gt;"",G6&gt;0),G6/100*60,""))</f>
        <v/>
      </c>
      <c r="F5" s="9" t="s">
        <v>52</v>
      </c>
    </row>
    <row r="6" spans="2:8">
      <c r="B6" s="18" t="s">
        <v>47</v>
      </c>
      <c r="C6" s="8">
        <v>0.4</v>
      </c>
      <c r="D6" s="15" t="str">
        <f>IF(AND(G4&lt;&gt;"",G4&gt;0),G4/100*40,IF(AND(G6&lt;&gt;"",G6&gt;0),G6/100*40,""))</f>
        <v/>
      </c>
      <c r="F6" s="5" t="s">
        <v>45</v>
      </c>
      <c r="G6" s="17">
        <v>0</v>
      </c>
    </row>
    <row r="7" spans="2:8">
      <c r="B7" s="18" t="s">
        <v>48</v>
      </c>
      <c r="C7" s="8">
        <v>0.1</v>
      </c>
      <c r="D7" s="15" t="str">
        <f>IF(AND(G4&lt;&gt;"",G4&gt;0),G4/100*10,IF(AND(G6&lt;&gt;"",G6&gt;0),G6/100*10,""))</f>
        <v/>
      </c>
    </row>
    <row r="8" spans="2:8">
      <c r="B8" s="18" t="s">
        <v>49</v>
      </c>
      <c r="C8" s="8">
        <v>0.1</v>
      </c>
      <c r="D8" s="15" t="str">
        <f>IF(AND(G4&lt;&gt;"",G4&gt;0),G4/100*10,IF(AND(G6&lt;&gt;"",G6&gt;0),G6/100*10,""))</f>
        <v/>
      </c>
    </row>
    <row r="9" spans="2:8">
      <c r="B9" s="5" t="s">
        <v>2</v>
      </c>
      <c r="C9" s="6">
        <v>0.4</v>
      </c>
      <c r="D9" s="27" t="str">
        <f>IF(AND(G4&lt;&gt;"",G4&gt;0),G4/100*40,IF(AND(G6&lt;&gt;"",G6&gt;0),G6/100*40,""))</f>
        <v/>
      </c>
    </row>
    <row r="10" spans="2:8">
      <c r="B10" s="18" t="s">
        <v>50</v>
      </c>
      <c r="C10" s="8">
        <v>0.2</v>
      </c>
      <c r="D10" s="15" t="str">
        <f>IF(AND(G4&lt;&gt;"",G4&gt;0),G4/100*20,IF(AND(G6&lt;&gt;"",G6&gt;0),G6/100*20,""))</f>
        <v/>
      </c>
    </row>
    <row r="11" spans="2:8">
      <c r="B11" s="18" t="s">
        <v>51</v>
      </c>
      <c r="C11" s="8">
        <v>0.2</v>
      </c>
      <c r="D11" s="16" t="str">
        <f>IF(AND(G4&lt;&gt;"",G4&gt;0),G4/100*20,IF(AND(G6&lt;&gt;"",G6&gt;0),G6/100*20,""))</f>
        <v/>
      </c>
    </row>
    <row r="13" spans="2:8" ht="13.8" customHeight="1">
      <c r="B13" s="39" t="s">
        <v>56</v>
      </c>
      <c r="C13" s="40"/>
      <c r="D13" s="40"/>
    </row>
    <row r="14" spans="2:8">
      <c r="B14" s="40"/>
      <c r="C14" s="40"/>
      <c r="D14" s="40"/>
    </row>
    <row r="15" spans="2:8">
      <c r="B15" s="40"/>
      <c r="C15" s="40"/>
      <c r="D15" s="40"/>
      <c r="F15" s="2"/>
    </row>
    <row r="16" spans="2:8">
      <c r="B16" s="40"/>
      <c r="C16" s="40"/>
      <c r="D16" s="40"/>
    </row>
    <row r="17" spans="2:8">
      <c r="B17" s="40"/>
      <c r="C17" s="40"/>
      <c r="D17" s="40"/>
    </row>
    <row r="19" spans="2:8" ht="15.6" customHeight="1">
      <c r="B19" s="39" t="s">
        <v>54</v>
      </c>
      <c r="C19" s="39"/>
      <c r="D19" s="39"/>
    </row>
    <row r="20" spans="2:8" ht="191.4" customHeight="1">
      <c r="B20" s="39"/>
      <c r="C20" s="39"/>
      <c r="D20" s="39"/>
    </row>
    <row r="21" spans="2:8">
      <c r="B21" s="39"/>
      <c r="C21" s="39"/>
      <c r="D21" s="39"/>
    </row>
    <row r="22" spans="2:8">
      <c r="B22" s="39"/>
      <c r="C22" s="39"/>
      <c r="D22" s="39"/>
    </row>
    <row r="23" spans="2:8">
      <c r="B23" s="39"/>
      <c r="C23" s="39"/>
      <c r="D23" s="39"/>
    </row>
    <row r="24" spans="2:8">
      <c r="B24" s="39"/>
      <c r="C24" s="39"/>
      <c r="D24" s="39"/>
    </row>
    <row r="25" spans="2:8">
      <c r="B25" s="39"/>
      <c r="C25" s="39"/>
      <c r="D25" s="39"/>
      <c r="F25" s="7"/>
      <c r="G25" s="7"/>
      <c r="H25" s="7"/>
    </row>
    <row r="28" spans="2:8">
      <c r="C28" s="3"/>
      <c r="H28" s="4"/>
    </row>
  </sheetData>
  <mergeCells count="3">
    <mergeCell ref="B13:D17"/>
    <mergeCell ref="B2:C2"/>
    <mergeCell ref="B19:D25"/>
  </mergeCells>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92D09-BFB4-4169-9F2F-FEB045BB6F9F}">
  <dimension ref="B2:H28"/>
  <sheetViews>
    <sheetView showGridLines="0" showRowColHeaders="0" zoomScaleNormal="100" workbookViewId="0">
      <selection activeCell="G5" sqref="G5"/>
    </sheetView>
  </sheetViews>
  <sheetFormatPr baseColWidth="10" defaultRowHeight="13.8"/>
  <cols>
    <col min="1" max="1" width="11.19921875" style="1"/>
    <col min="2" max="2" width="22.59765625" style="1" customWidth="1"/>
    <col min="3" max="3" width="18.09765625" style="1" customWidth="1"/>
    <col min="4" max="4" width="19.09765625" style="1" customWidth="1"/>
    <col min="5" max="5" width="5.8984375" style="1" customWidth="1"/>
    <col min="6" max="6" width="18.296875" style="1" customWidth="1"/>
    <col min="7" max="7" width="11.19921875" style="1"/>
    <col min="8" max="8" width="37.296875" style="1" customWidth="1"/>
    <col min="9" max="9" width="3.59765625" style="1" customWidth="1"/>
    <col min="10" max="10" width="11.19921875" style="1" customWidth="1"/>
    <col min="11" max="16384" width="11.19921875" style="1"/>
  </cols>
  <sheetData>
    <row r="2" spans="2:8" ht="27.6" customHeight="1">
      <c r="B2" s="41" t="s">
        <v>62</v>
      </c>
      <c r="C2" s="41"/>
      <c r="D2" s="5"/>
      <c r="E2" s="5"/>
      <c r="F2" s="5"/>
      <c r="G2" s="5"/>
      <c r="H2" s="5"/>
    </row>
    <row r="4" spans="2:8">
      <c r="B4" s="23" t="s">
        <v>42</v>
      </c>
      <c r="C4" s="23" t="s">
        <v>53</v>
      </c>
      <c r="D4" s="24" t="s">
        <v>43</v>
      </c>
      <c r="F4" s="5" t="s">
        <v>44</v>
      </c>
      <c r="G4" s="17">
        <v>0</v>
      </c>
    </row>
    <row r="5" spans="2:8">
      <c r="B5" s="5" t="s">
        <v>59</v>
      </c>
      <c r="C5" s="6">
        <v>0.7</v>
      </c>
      <c r="D5" s="28" t="str">
        <f>IF(AND(G4&lt;&gt;"",G4&gt;0),G4/100*70,IF(AND(G6&lt;&gt;"",G6&gt;0),G6/100*70,""))</f>
        <v/>
      </c>
      <c r="F5" s="9" t="s">
        <v>52</v>
      </c>
    </row>
    <row r="6" spans="2:8">
      <c r="B6" s="18" t="s">
        <v>47</v>
      </c>
      <c r="C6" s="8">
        <v>0.5</v>
      </c>
      <c r="D6" s="15" t="str">
        <f>IF(AND(G4&lt;&gt;"",G4&gt;0),G4/100*50,IF(AND(G6&lt;&gt;"",G6&gt;0),G6/100*50,""))</f>
        <v/>
      </c>
      <c r="F6" s="5" t="s">
        <v>45</v>
      </c>
      <c r="G6" s="17">
        <v>0</v>
      </c>
    </row>
    <row r="7" spans="2:8">
      <c r="B7" s="18" t="s">
        <v>48</v>
      </c>
      <c r="C7" s="8">
        <v>0.2</v>
      </c>
      <c r="D7" s="15" t="str">
        <f>IF(AND(G4&lt;&gt;"",G4&gt;0),G4/100*20,IF(AND(G6&lt;&gt;"",G6&gt;0),G6/100*20,""))</f>
        <v/>
      </c>
    </row>
    <row r="8" spans="2:8">
      <c r="B8" s="5" t="s">
        <v>58</v>
      </c>
      <c r="C8" s="6">
        <v>0.3</v>
      </c>
      <c r="D8" s="27" t="str">
        <f>IF(AND(G4&lt;&gt;"",G4&gt;0),G4/100*30,IF(AND(G6&lt;&gt;"",G6&gt;0),G6/100*30,""))</f>
        <v/>
      </c>
    </row>
    <row r="9" spans="2:8">
      <c r="B9" s="18" t="s">
        <v>49</v>
      </c>
      <c r="C9" s="8">
        <v>0.1</v>
      </c>
      <c r="D9" s="15" t="str">
        <f>IF(AND(G4&lt;&gt;"",G4&gt;0),G4/100*10,IF(AND(G6&lt;&gt;"",G6&gt;0),G6/100*10,""))</f>
        <v/>
      </c>
    </row>
    <row r="10" spans="2:8">
      <c r="B10" s="18" t="s">
        <v>60</v>
      </c>
      <c r="C10" s="8">
        <v>0.1</v>
      </c>
      <c r="D10" s="15" t="str">
        <f>IF(AND(G4&lt;&gt;"",G4&gt;0),G4/100*10,IF(AND(G6&lt;&gt;"",G6&gt;0),G6/100*10,""))</f>
        <v/>
      </c>
    </row>
    <row r="11" spans="2:8">
      <c r="B11" s="18" t="s">
        <v>61</v>
      </c>
      <c r="C11" s="8">
        <v>0.1</v>
      </c>
      <c r="D11" s="16" t="str">
        <f>IF(AND(G4&lt;&gt;"",G4&gt;0),G4/100*10,IF(AND(G6&lt;&gt;"",G6&gt;0),G6/100*10,""))</f>
        <v/>
      </c>
    </row>
    <row r="13" spans="2:8" ht="13.8" customHeight="1">
      <c r="B13" s="39" t="s">
        <v>57</v>
      </c>
      <c r="C13" s="39"/>
      <c r="D13" s="39"/>
    </row>
    <row r="14" spans="2:8">
      <c r="B14" s="39"/>
      <c r="C14" s="39"/>
      <c r="D14" s="39"/>
    </row>
    <row r="15" spans="2:8">
      <c r="B15" s="39"/>
      <c r="C15" s="39"/>
      <c r="D15" s="39"/>
      <c r="F15" s="2"/>
    </row>
    <row r="16" spans="2:8">
      <c r="B16" s="39"/>
      <c r="C16" s="39"/>
      <c r="D16" s="39"/>
    </row>
    <row r="17" spans="2:8">
      <c r="B17" s="39"/>
      <c r="C17" s="39"/>
      <c r="D17" s="39"/>
    </row>
    <row r="19" spans="2:8" ht="15.6" customHeight="1">
      <c r="B19" s="39" t="s">
        <v>64</v>
      </c>
      <c r="C19" s="39"/>
      <c r="D19" s="39"/>
    </row>
    <row r="20" spans="2:8" ht="191.4" customHeight="1">
      <c r="B20" s="39"/>
      <c r="C20" s="39"/>
      <c r="D20" s="39"/>
    </row>
    <row r="21" spans="2:8">
      <c r="B21" s="39"/>
      <c r="C21" s="39"/>
      <c r="D21" s="39"/>
    </row>
    <row r="22" spans="2:8">
      <c r="B22" s="39"/>
      <c r="C22" s="39"/>
      <c r="D22" s="39"/>
    </row>
    <row r="23" spans="2:8">
      <c r="B23" s="39"/>
      <c r="C23" s="39"/>
      <c r="D23" s="39"/>
    </row>
    <row r="24" spans="2:8">
      <c r="B24" s="39"/>
      <c r="C24" s="39"/>
      <c r="D24" s="39"/>
    </row>
    <row r="25" spans="2:8">
      <c r="B25" s="39"/>
      <c r="C25" s="39"/>
      <c r="D25" s="39"/>
      <c r="F25" s="7"/>
      <c r="G25" s="7"/>
      <c r="H25" s="7"/>
    </row>
    <row r="28" spans="2:8">
      <c r="C28" s="3"/>
      <c r="H28" s="4"/>
    </row>
  </sheetData>
  <mergeCells count="3">
    <mergeCell ref="B13:D17"/>
    <mergeCell ref="B19:D25"/>
    <mergeCell ref="B2:C2"/>
  </mergeCells>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D9C0C-4FC3-4137-9B44-5C318330FA02}">
  <dimension ref="B2:H28"/>
  <sheetViews>
    <sheetView showGridLines="0" showRowColHeaders="0" zoomScaleNormal="100" workbookViewId="0">
      <selection activeCell="G4" sqref="G4"/>
    </sheetView>
  </sheetViews>
  <sheetFormatPr baseColWidth="10" defaultRowHeight="13.8"/>
  <cols>
    <col min="1" max="1" width="11.19921875" style="1"/>
    <col min="2" max="2" width="22.59765625" style="1" customWidth="1"/>
    <col min="3" max="3" width="18.09765625" style="1" customWidth="1"/>
    <col min="4" max="4" width="19.09765625" style="1" customWidth="1"/>
    <col min="5" max="5" width="5.8984375" style="1" customWidth="1"/>
    <col min="6" max="6" width="18.296875" style="1" customWidth="1"/>
    <col min="7" max="7" width="11.19921875" style="1"/>
    <col min="8" max="8" width="37.296875" style="1" customWidth="1"/>
    <col min="9" max="9" width="3.59765625" style="1" customWidth="1"/>
    <col min="10" max="10" width="11.19921875" style="1" customWidth="1"/>
    <col min="11" max="16384" width="11.19921875" style="1"/>
  </cols>
  <sheetData>
    <row r="2" spans="2:8" ht="27.6" customHeight="1">
      <c r="B2" s="41" t="s">
        <v>72</v>
      </c>
      <c r="C2" s="41"/>
      <c r="D2" s="41"/>
      <c r="E2" s="5"/>
      <c r="F2" s="5"/>
      <c r="G2" s="5"/>
      <c r="H2" s="5"/>
    </row>
    <row r="4" spans="2:8">
      <c r="B4" s="23" t="s">
        <v>42</v>
      </c>
      <c r="C4" s="23" t="s">
        <v>53</v>
      </c>
      <c r="D4" s="24" t="s">
        <v>43</v>
      </c>
      <c r="F4" s="5" t="s">
        <v>44</v>
      </c>
      <c r="G4" s="17">
        <v>0</v>
      </c>
    </row>
    <row r="5" spans="2:8">
      <c r="B5" s="5" t="s">
        <v>46</v>
      </c>
      <c r="C5" s="6">
        <v>0.3</v>
      </c>
      <c r="D5" s="27" t="str">
        <f>IF(AND(G4&lt;&gt;"",G4&gt;0),G4/100*70,IF(AND(G6&lt;&gt;"",G6&gt;0),G6/100*70,""))</f>
        <v/>
      </c>
      <c r="F5" s="9" t="s">
        <v>52</v>
      </c>
    </row>
    <row r="6" spans="2:8">
      <c r="B6" s="18" t="s">
        <v>66</v>
      </c>
      <c r="C6" s="8">
        <v>0.25</v>
      </c>
      <c r="D6" s="15" t="str">
        <f>IF(AND(G4&lt;&gt;"",G4&gt;0),G4/100*25,IF(AND(G6&lt;&gt;"",G6&gt;0),G6/100*25,""))</f>
        <v/>
      </c>
      <c r="F6" s="5" t="s">
        <v>45</v>
      </c>
      <c r="G6" s="17">
        <v>0</v>
      </c>
    </row>
    <row r="7" spans="2:8">
      <c r="B7" s="18" t="s">
        <v>67</v>
      </c>
      <c r="C7" s="8">
        <v>0.05</v>
      </c>
      <c r="D7" s="15" t="str">
        <f>IF(AND(G4&lt;&gt;"",G4&gt;0),G4/100*5,IF(AND(G6&lt;&gt;"",G6&gt;0),G6/100*5,""))</f>
        <v/>
      </c>
    </row>
    <row r="8" spans="2:8">
      <c r="B8" s="5" t="s">
        <v>68</v>
      </c>
      <c r="C8" s="6">
        <v>0.55000000000000004</v>
      </c>
      <c r="D8" s="27" t="str">
        <f>IF(AND(G4&lt;&gt;"",G4&gt;0),G4/100*55,IF(AND(G6&lt;&gt;"",G6&gt;0),G6/100*55,""))</f>
        <v/>
      </c>
    </row>
    <row r="9" spans="2:8">
      <c r="B9" s="5" t="s">
        <v>69</v>
      </c>
      <c r="C9" s="6">
        <v>0.15</v>
      </c>
      <c r="D9" s="28" t="str">
        <f>IF(AND(G4&lt;&gt;"",G4&gt;0),G4/100*15,IF(AND(G6&lt;&gt;"",G6&gt;0),G6/100*15,""))</f>
        <v/>
      </c>
    </row>
    <row r="10" spans="2:8">
      <c r="B10" s="18" t="s">
        <v>70</v>
      </c>
      <c r="C10" s="22">
        <v>7.4999999999999997E-2</v>
      </c>
      <c r="D10" s="15" t="str">
        <f>IF(AND(G4&lt;&gt;"",G4&gt;0),G4/100*7.5,IF(AND(G6&lt;&gt;"",G6&gt;0),G6/100*7.5,""))</f>
        <v/>
      </c>
    </row>
    <row r="11" spans="2:8">
      <c r="B11" s="18" t="s">
        <v>71</v>
      </c>
      <c r="C11" s="22">
        <v>7.4999999999999997E-2</v>
      </c>
      <c r="D11" s="16" t="str">
        <f>IF(AND(G4&lt;&gt;"",G4&gt;0),G4/100*7.5,IF(AND(G6&lt;&gt;"",G6&gt;0),G6/100*7.5,""))</f>
        <v/>
      </c>
    </row>
    <row r="13" spans="2:8" ht="13.8" customHeight="1">
      <c r="B13" s="39" t="s">
        <v>73</v>
      </c>
      <c r="C13" s="39"/>
      <c r="D13" s="39"/>
    </row>
    <row r="14" spans="2:8">
      <c r="B14" s="39"/>
      <c r="C14" s="39"/>
      <c r="D14" s="39"/>
    </row>
    <row r="15" spans="2:8">
      <c r="B15" s="39"/>
      <c r="C15" s="39"/>
      <c r="D15" s="39"/>
      <c r="F15" s="2"/>
    </row>
    <row r="16" spans="2:8">
      <c r="B16" s="39"/>
      <c r="C16" s="39"/>
      <c r="D16" s="39"/>
    </row>
    <row r="17" spans="2:8">
      <c r="B17" s="39"/>
      <c r="C17" s="39"/>
      <c r="D17" s="39"/>
    </row>
    <row r="19" spans="2:8" ht="15.6" customHeight="1">
      <c r="B19" s="39" t="s">
        <v>74</v>
      </c>
      <c r="C19" s="39"/>
      <c r="D19" s="39"/>
    </row>
    <row r="20" spans="2:8" ht="191.4" customHeight="1">
      <c r="B20" s="39"/>
      <c r="C20" s="39"/>
      <c r="D20" s="39"/>
    </row>
    <row r="21" spans="2:8">
      <c r="B21" s="39"/>
      <c r="C21" s="39"/>
      <c r="D21" s="39"/>
    </row>
    <row r="22" spans="2:8">
      <c r="B22" s="39"/>
      <c r="C22" s="39"/>
      <c r="D22" s="39"/>
    </row>
    <row r="23" spans="2:8">
      <c r="B23" s="39"/>
      <c r="C23" s="39"/>
      <c r="D23" s="39"/>
    </row>
    <row r="24" spans="2:8">
      <c r="B24" s="39"/>
      <c r="C24" s="39"/>
      <c r="D24" s="39"/>
    </row>
    <row r="25" spans="2:8">
      <c r="B25" s="39"/>
      <c r="C25" s="39"/>
      <c r="D25" s="39"/>
      <c r="F25" s="7"/>
      <c r="G25" s="7"/>
      <c r="H25" s="7"/>
    </row>
    <row r="28" spans="2:8">
      <c r="C28" s="3"/>
      <c r="H28" s="4"/>
    </row>
  </sheetData>
  <mergeCells count="3">
    <mergeCell ref="B13:D17"/>
    <mergeCell ref="B19:D25"/>
    <mergeCell ref="B2:D2"/>
  </mergeCells>
  <pageMargins left="0.7" right="0.7" top="0.78740157499999996" bottom="0.78740157499999996"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AE63A-3EAB-440E-8D51-EEBB2AE22046}">
  <sheetPr>
    <tabColor rgb="FF33CCCC"/>
  </sheetPr>
  <dimension ref="B2:H28"/>
  <sheetViews>
    <sheetView showGridLines="0" showRowColHeaders="0" zoomScaleNormal="100" workbookViewId="0">
      <selection activeCell="B19" sqref="B19:D25"/>
    </sheetView>
  </sheetViews>
  <sheetFormatPr baseColWidth="10" defaultRowHeight="13.8"/>
  <cols>
    <col min="1" max="1" width="11.19921875" style="1"/>
    <col min="2" max="2" width="22.59765625" style="1" customWidth="1"/>
    <col min="3" max="3" width="18.09765625" style="1" customWidth="1"/>
    <col min="4" max="4" width="19.09765625" style="1" customWidth="1"/>
    <col min="5" max="5" width="5.8984375" style="1" customWidth="1"/>
    <col min="6" max="6" width="18.296875" style="1" customWidth="1"/>
    <col min="7" max="7" width="11.19921875" style="1"/>
    <col min="8" max="8" width="37.296875" style="1" customWidth="1"/>
    <col min="9" max="9" width="3.59765625" style="1" customWidth="1"/>
    <col min="10" max="10" width="11.19921875" style="1" customWidth="1"/>
    <col min="11" max="16384" width="11.19921875" style="1"/>
  </cols>
  <sheetData>
    <row r="2" spans="2:8" ht="27.6" customHeight="1">
      <c r="B2" s="41" t="s">
        <v>76</v>
      </c>
      <c r="C2" s="41"/>
      <c r="D2" s="5"/>
      <c r="E2" s="5"/>
      <c r="F2" s="5"/>
      <c r="G2" s="5"/>
      <c r="H2" s="5"/>
    </row>
    <row r="4" spans="2:8">
      <c r="B4" s="23" t="s">
        <v>42</v>
      </c>
      <c r="C4" s="23" t="s">
        <v>53</v>
      </c>
      <c r="D4" s="24" t="s">
        <v>43</v>
      </c>
      <c r="F4" s="5" t="s">
        <v>44</v>
      </c>
      <c r="G4" s="17">
        <v>0</v>
      </c>
    </row>
    <row r="5" spans="2:8">
      <c r="B5" s="5" t="s">
        <v>46</v>
      </c>
      <c r="C5" s="6">
        <v>0.5</v>
      </c>
      <c r="D5" s="27" t="str">
        <f>IF(AND(G4&lt;&gt;"",G4&gt;0),G4/100*50,IF(AND(G6&lt;&gt;"",G6&gt;0),G6/100*50,""))</f>
        <v/>
      </c>
      <c r="F5" s="9" t="s">
        <v>52</v>
      </c>
    </row>
    <row r="6" spans="2:8">
      <c r="B6" s="18" t="s">
        <v>66</v>
      </c>
      <c r="C6" s="8">
        <v>0.5</v>
      </c>
      <c r="D6" s="15" t="str">
        <f>IF(AND(G4&lt;&gt;"",G4&gt;0),G4/100*50,IF(AND(G6&lt;&gt;"",G6&gt;0),G6/100*50,""))</f>
        <v/>
      </c>
      <c r="F6" s="5" t="s">
        <v>45</v>
      </c>
      <c r="G6" s="17">
        <v>0</v>
      </c>
    </row>
    <row r="7" spans="2:8">
      <c r="B7" s="5" t="s">
        <v>2</v>
      </c>
      <c r="C7" s="6">
        <v>0.5</v>
      </c>
      <c r="D7" s="27" t="str">
        <f>IF(AND(G4&lt;&gt;"",G4&gt;0),G4/100*50,IF(AND(G6&lt;&gt;"",G6&gt;0),G6/100*50,""))</f>
        <v/>
      </c>
    </row>
    <row r="8" spans="2:8">
      <c r="B8" s="18" t="s">
        <v>68</v>
      </c>
      <c r="C8" s="8">
        <v>0.5</v>
      </c>
      <c r="D8" s="16" t="str">
        <f>IF(AND(G4&lt;&gt;"",G4&gt;0),G4/100*50,IF(AND(G6&lt;&gt;"",G6&gt;0),G6/100*50,""))</f>
        <v/>
      </c>
    </row>
    <row r="9" spans="2:8">
      <c r="C9" s="25"/>
      <c r="D9" s="26"/>
    </row>
    <row r="10" spans="2:8">
      <c r="C10" s="25"/>
      <c r="D10" s="26"/>
    </row>
    <row r="11" spans="2:8">
      <c r="C11" s="25"/>
      <c r="D11" s="26"/>
    </row>
    <row r="13" spans="2:8" ht="13.8" customHeight="1">
      <c r="B13" s="39" t="s">
        <v>77</v>
      </c>
      <c r="C13" s="39"/>
      <c r="D13" s="39"/>
    </row>
    <row r="14" spans="2:8">
      <c r="B14" s="39"/>
      <c r="C14" s="39"/>
      <c r="D14" s="39"/>
    </row>
    <row r="15" spans="2:8">
      <c r="B15" s="39"/>
      <c r="C15" s="39"/>
      <c r="D15" s="39"/>
      <c r="F15" s="2"/>
    </row>
    <row r="16" spans="2:8">
      <c r="B16" s="39"/>
      <c r="C16" s="39"/>
      <c r="D16" s="39"/>
    </row>
    <row r="17" spans="2:8">
      <c r="B17" s="39"/>
      <c r="C17" s="39"/>
      <c r="D17" s="39"/>
    </row>
    <row r="19" spans="2:8" ht="15.6" customHeight="1">
      <c r="B19" s="39" t="s">
        <v>97</v>
      </c>
      <c r="C19" s="39"/>
      <c r="D19" s="39"/>
    </row>
    <row r="20" spans="2:8" ht="191.4" customHeight="1">
      <c r="B20" s="39"/>
      <c r="C20" s="39"/>
      <c r="D20" s="39"/>
    </row>
    <row r="21" spans="2:8">
      <c r="B21" s="39"/>
      <c r="C21" s="39"/>
      <c r="D21" s="39"/>
    </row>
    <row r="22" spans="2:8">
      <c r="B22" s="39"/>
      <c r="C22" s="39"/>
      <c r="D22" s="39"/>
    </row>
    <row r="23" spans="2:8">
      <c r="B23" s="39"/>
      <c r="C23" s="39"/>
      <c r="D23" s="39"/>
    </row>
    <row r="24" spans="2:8">
      <c r="B24" s="39"/>
      <c r="C24" s="39"/>
      <c r="D24" s="39"/>
    </row>
    <row r="25" spans="2:8">
      <c r="B25" s="39"/>
      <c r="C25" s="39"/>
      <c r="D25" s="39"/>
      <c r="F25" s="7"/>
      <c r="G25" s="7"/>
      <c r="H25" s="7"/>
    </row>
    <row r="28" spans="2:8">
      <c r="C28" s="3"/>
      <c r="H28" s="4"/>
    </row>
  </sheetData>
  <mergeCells count="3">
    <mergeCell ref="B2:C2"/>
    <mergeCell ref="B13:D17"/>
    <mergeCell ref="B19:D25"/>
  </mergeCells>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F37AE-46AE-439B-AD0F-C8A74AA432F2}">
  <sheetPr>
    <tabColor rgb="FF3FD1CE"/>
  </sheetPr>
  <dimension ref="B2:H28"/>
  <sheetViews>
    <sheetView showGridLines="0" showRowColHeaders="0" zoomScaleNormal="100" workbookViewId="0">
      <selection activeCell="G4" sqref="G4"/>
    </sheetView>
  </sheetViews>
  <sheetFormatPr baseColWidth="10" defaultRowHeight="13.8"/>
  <cols>
    <col min="1" max="1" width="11.19921875" style="1"/>
    <col min="2" max="2" width="22.59765625" style="1" customWidth="1"/>
    <col min="3" max="3" width="18.09765625" style="1" customWidth="1"/>
    <col min="4" max="4" width="19.09765625" style="1" customWidth="1"/>
    <col min="5" max="5" width="5.8984375" style="1" customWidth="1"/>
    <col min="6" max="6" width="18.296875" style="1" customWidth="1"/>
    <col min="7" max="7" width="11.19921875" style="1"/>
    <col min="8" max="8" width="37.296875" style="1" customWidth="1"/>
    <col min="9" max="9" width="3.59765625" style="1" customWidth="1"/>
    <col min="10" max="10" width="11.19921875" style="1" customWidth="1"/>
    <col min="11" max="16384" width="11.19921875" style="1"/>
  </cols>
  <sheetData>
    <row r="2" spans="2:8" ht="27.6" customHeight="1">
      <c r="B2" s="41" t="s">
        <v>81</v>
      </c>
      <c r="C2" s="41"/>
      <c r="D2" s="41"/>
      <c r="E2" s="41"/>
      <c r="F2" s="5"/>
      <c r="G2" s="5"/>
      <c r="H2" s="5"/>
    </row>
    <row r="4" spans="2:8">
      <c r="B4" s="23" t="s">
        <v>42</v>
      </c>
      <c r="C4" s="23" t="s">
        <v>53</v>
      </c>
      <c r="D4" s="24" t="s">
        <v>43</v>
      </c>
      <c r="F4" s="5" t="s">
        <v>44</v>
      </c>
      <c r="G4" s="17">
        <v>0</v>
      </c>
    </row>
    <row r="5" spans="2:8">
      <c r="B5" s="5" t="s">
        <v>46</v>
      </c>
      <c r="C5" s="6">
        <v>0.6</v>
      </c>
      <c r="D5" s="27" t="str">
        <f>IF(AND(G4&lt;&gt;"",G4&gt;0),G4/100*60,IF(AND(G6&lt;&gt;"",G6&gt;0),G6/100*60,""))</f>
        <v/>
      </c>
      <c r="F5" s="9" t="s">
        <v>52</v>
      </c>
    </row>
    <row r="6" spans="2:8">
      <c r="B6" s="18" t="s">
        <v>79</v>
      </c>
      <c r="C6" s="8">
        <v>0.6</v>
      </c>
      <c r="D6" s="15" t="str">
        <f>IF(AND(G4&lt;&gt;"",G4&gt;0),G4/100*60,IF(AND(G6&lt;&gt;"",G6&gt;0),G6/100*60,""))</f>
        <v/>
      </c>
      <c r="F6" s="5" t="s">
        <v>45</v>
      </c>
      <c r="G6" s="17">
        <v>0</v>
      </c>
    </row>
    <row r="7" spans="2:8">
      <c r="B7" s="5" t="s">
        <v>69</v>
      </c>
      <c r="C7" s="6">
        <v>0.4</v>
      </c>
      <c r="D7" s="27" t="str">
        <f>IF(AND(G4&lt;&gt;"",G4&gt;0),G4/100*40,IF(AND(G6&lt;&gt;"",G6&gt;0),G6/100*40,""))</f>
        <v/>
      </c>
    </row>
    <row r="8" spans="2:8">
      <c r="B8" s="18" t="s">
        <v>2</v>
      </c>
      <c r="C8" s="8">
        <v>0.3</v>
      </c>
      <c r="D8" s="15" t="str">
        <f>IF(AND(G4&lt;&gt;"",G4&gt;0),G4/100*30,IF(AND(G6&lt;&gt;"",G6&gt;0),G6/100*30,""))</f>
        <v/>
      </c>
    </row>
    <row r="9" spans="2:8">
      <c r="B9" s="18" t="s">
        <v>80</v>
      </c>
      <c r="C9" s="8">
        <v>0.1</v>
      </c>
      <c r="D9" s="16" t="str">
        <f>IF(AND(G4&lt;&gt;"",G4&gt;0),G4/100*10,IF(AND(G6&lt;&gt;"",G6&gt;0),G6/100*10,""))</f>
        <v/>
      </c>
    </row>
    <row r="10" spans="2:8">
      <c r="C10" s="25"/>
      <c r="D10" s="26"/>
    </row>
    <row r="11" spans="2:8">
      <c r="C11" s="25"/>
      <c r="D11" s="26"/>
    </row>
    <row r="13" spans="2:8" ht="13.8" customHeight="1">
      <c r="B13" s="39" t="s">
        <v>95</v>
      </c>
      <c r="C13" s="39"/>
      <c r="D13" s="39"/>
    </row>
    <row r="14" spans="2:8">
      <c r="B14" s="39"/>
      <c r="C14" s="39"/>
      <c r="D14" s="39"/>
    </row>
    <row r="15" spans="2:8">
      <c r="B15" s="39"/>
      <c r="C15" s="39"/>
      <c r="D15" s="39"/>
      <c r="F15" s="2"/>
    </row>
    <row r="16" spans="2:8">
      <c r="B16" s="39"/>
      <c r="C16" s="39"/>
      <c r="D16" s="39"/>
    </row>
    <row r="17" spans="2:8">
      <c r="B17" s="39"/>
      <c r="C17" s="39"/>
      <c r="D17" s="39"/>
    </row>
    <row r="19" spans="2:8" ht="15.6" customHeight="1">
      <c r="B19" s="39" t="s">
        <v>96</v>
      </c>
      <c r="C19" s="39"/>
      <c r="D19" s="39"/>
    </row>
    <row r="20" spans="2:8" ht="191.4" customHeight="1">
      <c r="B20" s="39"/>
      <c r="C20" s="39"/>
      <c r="D20" s="39"/>
    </row>
    <row r="21" spans="2:8">
      <c r="B21" s="39"/>
      <c r="C21" s="39"/>
      <c r="D21" s="39"/>
    </row>
    <row r="22" spans="2:8">
      <c r="B22" s="39"/>
      <c r="C22" s="39"/>
      <c r="D22" s="39"/>
    </row>
    <row r="23" spans="2:8">
      <c r="B23" s="39"/>
      <c r="C23" s="39"/>
      <c r="D23" s="39"/>
    </row>
    <row r="24" spans="2:8">
      <c r="B24" s="39"/>
      <c r="C24" s="39"/>
      <c r="D24" s="39"/>
    </row>
    <row r="25" spans="2:8">
      <c r="B25" s="39"/>
      <c r="C25" s="39"/>
      <c r="D25" s="39"/>
      <c r="F25" s="7"/>
      <c r="G25" s="7"/>
      <c r="H25" s="7"/>
    </row>
    <row r="28" spans="2:8">
      <c r="C28" s="3"/>
      <c r="H28" s="4"/>
    </row>
  </sheetData>
  <mergeCells count="3">
    <mergeCell ref="B13:D17"/>
    <mergeCell ref="B19:D25"/>
    <mergeCell ref="B2:E2"/>
  </mergeCells>
  <pageMargins left="0.7" right="0.7" top="0.78740157499999996" bottom="0.78740157499999996"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02ABB-7C89-431C-A21B-A0F62417B647}">
  <dimension ref="B2:H28"/>
  <sheetViews>
    <sheetView showGridLines="0" showRowColHeaders="0" zoomScaleNormal="100" workbookViewId="0">
      <selection activeCell="B13" sqref="B13:D17"/>
    </sheetView>
  </sheetViews>
  <sheetFormatPr baseColWidth="10" defaultRowHeight="13.8"/>
  <cols>
    <col min="1" max="1" width="11.19921875" style="1"/>
    <col min="2" max="2" width="22.59765625" style="1" customWidth="1"/>
    <col min="3" max="3" width="18.09765625" style="1" customWidth="1"/>
    <col min="4" max="4" width="19.09765625" style="1" customWidth="1"/>
    <col min="5" max="5" width="5.8984375" style="1" customWidth="1"/>
    <col min="6" max="6" width="18.296875" style="1" customWidth="1"/>
    <col min="7" max="7" width="11.19921875" style="1"/>
    <col min="8" max="8" width="37.296875" style="1" customWidth="1"/>
    <col min="9" max="9" width="3.59765625" style="1" customWidth="1"/>
    <col min="10" max="10" width="11.19921875" style="1" customWidth="1"/>
    <col min="11" max="16384" width="11.19921875" style="1"/>
  </cols>
  <sheetData>
    <row r="2" spans="2:8" ht="27.6" customHeight="1">
      <c r="B2" s="41" t="s">
        <v>82</v>
      </c>
      <c r="C2" s="41"/>
      <c r="D2" s="41"/>
      <c r="E2" s="41"/>
      <c r="F2" s="41"/>
      <c r="G2" s="5"/>
      <c r="H2" s="5"/>
    </row>
    <row r="4" spans="2:8">
      <c r="B4" s="23" t="s">
        <v>42</v>
      </c>
      <c r="C4" s="23" t="s">
        <v>53</v>
      </c>
      <c r="D4" s="24" t="s">
        <v>43</v>
      </c>
      <c r="F4" s="5" t="s">
        <v>44</v>
      </c>
      <c r="G4" s="17">
        <v>0</v>
      </c>
    </row>
    <row r="5" spans="2:8">
      <c r="B5" s="5" t="s">
        <v>46</v>
      </c>
      <c r="C5" s="6">
        <v>0.63</v>
      </c>
      <c r="D5" s="27" t="str">
        <f>IF(AND(G4&lt;&gt;"",G4&gt;0),G4/100*63,IF(AND(G6&lt;&gt;"",G6&gt;0),G6/100*63,""))</f>
        <v/>
      </c>
      <c r="F5" s="9" t="s">
        <v>52</v>
      </c>
    </row>
    <row r="6" spans="2:8">
      <c r="B6" s="18" t="s">
        <v>79</v>
      </c>
      <c r="C6" s="8">
        <v>0.6</v>
      </c>
      <c r="D6" s="15" t="str">
        <f>IF(AND(G4&lt;&gt;"",G4&gt;0),G4/100*60,IF(AND(G6&lt;&gt;"",G6&gt;0),G6/100*60,""))</f>
        <v/>
      </c>
      <c r="F6" s="5" t="s">
        <v>45</v>
      </c>
      <c r="G6" s="17">
        <v>0</v>
      </c>
    </row>
    <row r="7" spans="2:8">
      <c r="B7" s="18" t="s">
        <v>83</v>
      </c>
      <c r="C7" s="8">
        <v>0.03</v>
      </c>
      <c r="D7" s="15" t="str">
        <f>IF(AND(G4&lt;&gt;"",G4&gt;0),G4/100*3,IF(AND(G6&lt;&gt;"",G6&gt;0),G6/100*3,""))</f>
        <v/>
      </c>
    </row>
    <row r="8" spans="2:8">
      <c r="B8" s="5" t="s">
        <v>69</v>
      </c>
      <c r="C8" s="6">
        <v>0.37</v>
      </c>
      <c r="D8" s="27" t="str">
        <f>IF(AND(G4&lt;&gt;"",G4&gt;0),G4/100*37,IF(AND(G6&lt;&gt;"",G6&gt;0),G6/100*37,""))</f>
        <v/>
      </c>
    </row>
    <row r="9" spans="2:8">
      <c r="B9" s="18" t="s">
        <v>84</v>
      </c>
      <c r="C9" s="22">
        <v>0.3</v>
      </c>
      <c r="D9" s="29" t="str">
        <f>IF(AND(G4&lt;&gt;"",G4&gt;0),G4/100*30,IF(AND(G6&lt;&gt;"",G6&gt;0),G6/100*30,""))</f>
        <v/>
      </c>
    </row>
    <row r="10" spans="2:8">
      <c r="B10" s="18" t="s">
        <v>70</v>
      </c>
      <c r="C10" s="22">
        <v>3.5000000000000003E-2</v>
      </c>
      <c r="D10" s="15" t="str">
        <f>IF(AND(G4&lt;&gt;"",G4&gt;0),G4/100*3.5,IF(AND(G6&lt;&gt;"",G6&gt;0),G6/100*3.5,""))</f>
        <v/>
      </c>
    </row>
    <row r="11" spans="2:8">
      <c r="B11" s="18" t="s">
        <v>71</v>
      </c>
      <c r="C11" s="22">
        <v>3.5000000000000003E-2</v>
      </c>
      <c r="D11" s="16" t="str">
        <f>IF(AND(G4&lt;&gt;"",G4&gt;0),G4/100*7.5,IF(AND(G6&lt;&gt;"",G6&gt;0),G6/100*7.5,""))</f>
        <v/>
      </c>
    </row>
    <row r="13" spans="2:8" ht="13.8" customHeight="1">
      <c r="B13" s="39" t="s">
        <v>98</v>
      </c>
      <c r="C13" s="39"/>
      <c r="D13" s="39"/>
    </row>
    <row r="14" spans="2:8">
      <c r="B14" s="39"/>
      <c r="C14" s="39"/>
      <c r="D14" s="39"/>
    </row>
    <row r="15" spans="2:8">
      <c r="B15" s="39"/>
      <c r="C15" s="39"/>
      <c r="D15" s="39"/>
      <c r="F15" s="2"/>
    </row>
    <row r="16" spans="2:8">
      <c r="B16" s="39"/>
      <c r="C16" s="39"/>
      <c r="D16" s="39"/>
    </row>
    <row r="17" spans="2:8">
      <c r="B17" s="39"/>
      <c r="C17" s="39"/>
      <c r="D17" s="39"/>
    </row>
    <row r="19" spans="2:8" ht="15.6" customHeight="1">
      <c r="B19" s="39" t="s">
        <v>99</v>
      </c>
      <c r="C19" s="39"/>
      <c r="D19" s="39"/>
    </row>
    <row r="20" spans="2:8" ht="191.4" customHeight="1">
      <c r="B20" s="39"/>
      <c r="C20" s="39"/>
      <c r="D20" s="39"/>
    </row>
    <row r="21" spans="2:8">
      <c r="B21" s="39"/>
      <c r="C21" s="39"/>
      <c r="D21" s="39"/>
    </row>
    <row r="22" spans="2:8">
      <c r="B22" s="39"/>
      <c r="C22" s="39"/>
      <c r="D22" s="39"/>
    </row>
    <row r="23" spans="2:8">
      <c r="B23" s="39"/>
      <c r="C23" s="39"/>
      <c r="D23" s="39"/>
    </row>
    <row r="24" spans="2:8">
      <c r="B24" s="39"/>
      <c r="C24" s="39"/>
      <c r="D24" s="39"/>
    </row>
    <row r="25" spans="2:8">
      <c r="B25" s="39"/>
      <c r="C25" s="39"/>
      <c r="D25" s="39"/>
      <c r="F25" s="7"/>
      <c r="G25" s="7"/>
      <c r="H25" s="7"/>
    </row>
    <row r="28" spans="2:8">
      <c r="C28" s="3"/>
      <c r="H28" s="4"/>
    </row>
  </sheetData>
  <mergeCells count="3">
    <mergeCell ref="B13:D17"/>
    <mergeCell ref="B19:D25"/>
    <mergeCell ref="B2:F2"/>
  </mergeCells>
  <pageMargins left="0.7" right="0.7" top="0.78740157499999996" bottom="0.78740157499999996"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4444A-8614-4B5F-98C9-2E8AA20557EE}">
  <sheetPr>
    <tabColor rgb="FF61D9D6"/>
  </sheetPr>
  <dimension ref="B2:H28"/>
  <sheetViews>
    <sheetView showGridLines="0" showRowColHeaders="0" zoomScaleNormal="100" workbookViewId="0">
      <selection activeCell="B5" sqref="B5"/>
    </sheetView>
  </sheetViews>
  <sheetFormatPr baseColWidth="10" defaultRowHeight="13.8"/>
  <cols>
    <col min="1" max="1" width="11.19921875" style="1"/>
    <col min="2" max="2" width="23" style="1" customWidth="1"/>
    <col min="3" max="3" width="18.09765625" style="1" customWidth="1"/>
    <col min="4" max="4" width="19.09765625" style="1" customWidth="1"/>
    <col min="5" max="5" width="5.8984375" style="1" customWidth="1"/>
    <col min="6" max="6" width="18.296875" style="1" customWidth="1"/>
    <col min="7" max="7" width="11.19921875" style="1"/>
    <col min="8" max="8" width="37.296875" style="1" customWidth="1"/>
    <col min="9" max="9" width="3.59765625" style="1" customWidth="1"/>
    <col min="10" max="10" width="11.19921875" style="1" customWidth="1"/>
    <col min="11" max="16384" width="11.19921875" style="1"/>
  </cols>
  <sheetData>
    <row r="2" spans="2:8" ht="27.6" customHeight="1">
      <c r="B2" s="41" t="s">
        <v>100</v>
      </c>
      <c r="C2" s="41"/>
      <c r="D2" s="41"/>
      <c r="E2" s="41"/>
      <c r="F2" s="41"/>
      <c r="G2" s="5"/>
      <c r="H2" s="5"/>
    </row>
    <row r="4" spans="2:8">
      <c r="B4" s="23" t="s">
        <v>42</v>
      </c>
      <c r="C4" s="23" t="s">
        <v>53</v>
      </c>
      <c r="D4" s="24" t="s">
        <v>43</v>
      </c>
      <c r="F4" s="5" t="s">
        <v>44</v>
      </c>
      <c r="G4" s="17">
        <v>0</v>
      </c>
    </row>
    <row r="5" spans="2:8">
      <c r="B5" s="5" t="s">
        <v>46</v>
      </c>
      <c r="C5" s="6">
        <v>1</v>
      </c>
      <c r="D5" s="27" t="str">
        <f>IF(AND(G4&lt;&gt;"",G4&gt;0),G4/100*100,IF(AND(G6&lt;&gt;"",G6&gt;0),G6/100*100,""))</f>
        <v/>
      </c>
      <c r="F5" s="9" t="s">
        <v>52</v>
      </c>
    </row>
    <row r="6" spans="2:8">
      <c r="B6" s="18" t="s">
        <v>79</v>
      </c>
      <c r="C6" s="8">
        <v>0.7</v>
      </c>
      <c r="D6" s="15" t="str">
        <f>IF(AND(G4&lt;&gt;"",G4&gt;0),G4/100*60,IF(AND(G6&lt;&gt;"",G6&gt;0),G6/100*60,""))</f>
        <v/>
      </c>
      <c r="F6" s="5" t="s">
        <v>45</v>
      </c>
      <c r="G6" s="17">
        <v>0</v>
      </c>
    </row>
    <row r="7" spans="2:8">
      <c r="B7" s="18" t="s">
        <v>85</v>
      </c>
      <c r="C7" s="8">
        <v>0.15</v>
      </c>
      <c r="D7" s="15" t="str">
        <f>IF(AND(G4&lt;&gt;"",G4&gt;0),G4/100*15,IF(AND(G6&lt;&gt;"",G6&gt;0),G6/100*15,""))</f>
        <v/>
      </c>
    </row>
    <row r="8" spans="2:8">
      <c r="B8" s="18" t="s">
        <v>86</v>
      </c>
      <c r="C8" s="30">
        <v>0.15</v>
      </c>
      <c r="D8" s="15" t="str">
        <f>IF(AND(G4&lt;&gt;"",G4&gt;0),G4/100*15,IF(AND(G6&lt;&gt;"",G6&gt;0),G6/100*15,""))</f>
        <v/>
      </c>
    </row>
    <row r="10" spans="2:8">
      <c r="B10" s="1" t="s">
        <v>87</v>
      </c>
      <c r="C10" s="31">
        <v>0.59889999999999999</v>
      </c>
    </row>
    <row r="13" spans="2:8" ht="13.8" customHeight="1">
      <c r="B13" s="39" t="s">
        <v>88</v>
      </c>
      <c r="C13" s="39"/>
      <c r="D13" s="39"/>
    </row>
    <row r="14" spans="2:8">
      <c r="B14" s="39"/>
      <c r="C14" s="39"/>
      <c r="D14" s="39"/>
    </row>
    <row r="15" spans="2:8">
      <c r="B15" s="39"/>
      <c r="C15" s="39"/>
      <c r="D15" s="39"/>
      <c r="F15" s="2"/>
    </row>
    <row r="16" spans="2:8">
      <c r="B16" s="39"/>
      <c r="C16" s="39"/>
      <c r="D16" s="39"/>
    </row>
    <row r="17" spans="2:8">
      <c r="B17" s="39"/>
      <c r="C17" s="39"/>
      <c r="D17" s="39"/>
    </row>
    <row r="19" spans="2:8" ht="15.6" customHeight="1">
      <c r="B19" s="39" t="s">
        <v>89</v>
      </c>
      <c r="C19" s="39"/>
      <c r="D19" s="39"/>
    </row>
    <row r="20" spans="2:8" ht="191.4" customHeight="1">
      <c r="B20" s="39"/>
      <c r="C20" s="39"/>
      <c r="D20" s="39"/>
    </row>
    <row r="21" spans="2:8">
      <c r="B21" s="39"/>
      <c r="C21" s="39"/>
      <c r="D21" s="39"/>
    </row>
    <row r="22" spans="2:8">
      <c r="B22" s="39"/>
      <c r="C22" s="39"/>
      <c r="D22" s="39"/>
    </row>
    <row r="23" spans="2:8">
      <c r="B23" s="39"/>
      <c r="C23" s="39"/>
      <c r="D23" s="39"/>
    </row>
    <row r="24" spans="2:8">
      <c r="B24" s="39"/>
      <c r="C24" s="39"/>
      <c r="D24" s="39"/>
    </row>
    <row r="25" spans="2:8">
      <c r="B25" s="39"/>
      <c r="C25" s="39"/>
      <c r="D25" s="39"/>
      <c r="F25" s="7"/>
      <c r="G25" s="7"/>
      <c r="H25" s="7"/>
    </row>
    <row r="28" spans="2:8">
      <c r="C28" s="3"/>
      <c r="H28" s="4"/>
    </row>
  </sheetData>
  <mergeCells count="3">
    <mergeCell ref="B2:F2"/>
    <mergeCell ref="B13:D17"/>
    <mergeCell ref="B19:D25"/>
  </mergeCells>
  <pageMargins left="0.7" right="0.7" top="0.78740157499999996" bottom="0.78740157499999996"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44B7F-1B0F-4176-AABC-CAD0C2F741A8}">
  <sheetPr>
    <tabColor rgb="FF74DEDB"/>
  </sheetPr>
  <dimension ref="B2:H28"/>
  <sheetViews>
    <sheetView showGridLines="0" showRowColHeaders="0" tabSelected="1" zoomScaleNormal="100" workbookViewId="0">
      <selection activeCell="D7" sqref="D7"/>
    </sheetView>
  </sheetViews>
  <sheetFormatPr baseColWidth="10" defaultRowHeight="13.8"/>
  <cols>
    <col min="1" max="1" width="11.19921875" style="1"/>
    <col min="2" max="2" width="23" style="1" customWidth="1"/>
    <col min="3" max="3" width="18.09765625" style="1" customWidth="1"/>
    <col min="4" max="4" width="19.09765625" style="1" customWidth="1"/>
    <col min="5" max="5" width="5.8984375" style="1" customWidth="1"/>
    <col min="6" max="6" width="18.296875" style="1" customWidth="1"/>
    <col min="7" max="7" width="11.19921875" style="1"/>
    <col min="8" max="8" width="37.296875" style="1" customWidth="1"/>
    <col min="9" max="9" width="3.59765625" style="1" customWidth="1"/>
    <col min="10" max="10" width="11.19921875" style="1" customWidth="1"/>
    <col min="11" max="16384" width="11.19921875" style="1"/>
  </cols>
  <sheetData>
    <row r="2" spans="2:8" ht="27.6" customHeight="1">
      <c r="B2" s="41" t="s">
        <v>101</v>
      </c>
      <c r="C2" s="41"/>
      <c r="D2" s="41"/>
      <c r="E2" s="41"/>
      <c r="F2" s="41"/>
      <c r="G2" s="5"/>
      <c r="H2" s="5"/>
    </row>
    <row r="4" spans="2:8">
      <c r="B4" s="23" t="s">
        <v>42</v>
      </c>
      <c r="C4" s="23" t="s">
        <v>53</v>
      </c>
      <c r="D4" s="24" t="s">
        <v>43</v>
      </c>
      <c r="F4" s="5" t="s">
        <v>44</v>
      </c>
      <c r="G4" s="17">
        <v>500</v>
      </c>
    </row>
    <row r="5" spans="2:8">
      <c r="B5" s="5" t="s">
        <v>46</v>
      </c>
      <c r="C5" s="6">
        <v>1</v>
      </c>
      <c r="D5" s="27">
        <f>IF(AND(G4&lt;&gt;"",G4&gt;0),G4/100*100,IF(AND(G6&lt;&gt;"",G6&gt;0),G6/100*100,""))</f>
        <v>500</v>
      </c>
      <c r="F5" s="9" t="s">
        <v>52</v>
      </c>
    </row>
    <row r="6" spans="2:8">
      <c r="B6" s="18" t="s">
        <v>121</v>
      </c>
      <c r="C6" s="8">
        <v>0.85</v>
      </c>
      <c r="D6" s="15">
        <f>IF(AND(G4&lt;&gt;"",G4&gt;0),G4/100*60,IF(AND(G6&lt;&gt;"",G6&gt;0),G6/100*60,""))</f>
        <v>300</v>
      </c>
      <c r="F6" s="5" t="s">
        <v>45</v>
      </c>
      <c r="G6" s="17">
        <v>0</v>
      </c>
    </row>
    <row r="7" spans="2:8">
      <c r="B7" s="18" t="s">
        <v>85</v>
      </c>
      <c r="C7" s="8">
        <v>0.1</v>
      </c>
      <c r="D7" s="15">
        <f>IF(AND(G4&lt;&gt;"",G4&gt;0),G4/100*10,IF(AND(G6&lt;&gt;"",G6&gt;0),G6/100*10,""))</f>
        <v>50</v>
      </c>
      <c r="G7" s="1">
        <v>0</v>
      </c>
    </row>
    <row r="8" spans="2:8">
      <c r="B8" s="18" t="s">
        <v>86</v>
      </c>
      <c r="C8" s="30">
        <v>0.05</v>
      </c>
      <c r="D8" s="16">
        <f>IF(AND(G4&lt;&gt;"",G4&gt;0),G4/100*5,IF(AND(G6&lt;&gt;"",G6&gt;0),G6/100*5,""))</f>
        <v>25</v>
      </c>
    </row>
    <row r="10" spans="2:8">
      <c r="B10" s="1" t="s">
        <v>87</v>
      </c>
      <c r="C10" s="31">
        <v>0.64910000000000001</v>
      </c>
    </row>
    <row r="13" spans="2:8" ht="13.8" customHeight="1">
      <c r="B13" s="39" t="s">
        <v>120</v>
      </c>
      <c r="C13" s="39"/>
      <c r="D13" s="39"/>
    </row>
    <row r="14" spans="2:8">
      <c r="B14" s="39"/>
      <c r="C14" s="39"/>
      <c r="D14" s="39"/>
    </row>
    <row r="15" spans="2:8">
      <c r="B15" s="39"/>
      <c r="C15" s="39"/>
      <c r="D15" s="39"/>
      <c r="F15" s="2"/>
    </row>
    <row r="16" spans="2:8">
      <c r="B16" s="39"/>
      <c r="C16" s="39"/>
      <c r="D16" s="39"/>
    </row>
    <row r="17" spans="2:8">
      <c r="B17" s="39"/>
      <c r="C17" s="39"/>
      <c r="D17" s="39"/>
    </row>
    <row r="19" spans="2:8" ht="15.6" customHeight="1">
      <c r="B19" s="39" t="s">
        <v>90</v>
      </c>
      <c r="C19" s="39"/>
      <c r="D19" s="39"/>
    </row>
    <row r="20" spans="2:8" ht="191.4" customHeight="1">
      <c r="B20" s="39"/>
      <c r="C20" s="39"/>
      <c r="D20" s="39"/>
    </row>
    <row r="21" spans="2:8">
      <c r="B21" s="39"/>
      <c r="C21" s="39"/>
      <c r="D21" s="39"/>
    </row>
    <row r="22" spans="2:8">
      <c r="B22" s="39"/>
      <c r="C22" s="39"/>
      <c r="D22" s="39"/>
    </row>
    <row r="23" spans="2:8">
      <c r="B23" s="39"/>
      <c r="C23" s="39"/>
      <c r="D23" s="39"/>
    </row>
    <row r="24" spans="2:8">
      <c r="B24" s="39"/>
      <c r="C24" s="39"/>
      <c r="D24" s="39"/>
    </row>
    <row r="25" spans="2:8">
      <c r="B25" s="39"/>
      <c r="C25" s="39"/>
      <c r="D25" s="39"/>
      <c r="F25" s="7"/>
      <c r="G25" s="7"/>
      <c r="H25" s="7"/>
    </row>
    <row r="28" spans="2:8">
      <c r="C28" s="3"/>
      <c r="H28" s="4"/>
    </row>
  </sheetData>
  <mergeCells count="3">
    <mergeCell ref="B2:F2"/>
    <mergeCell ref="B13:D17"/>
    <mergeCell ref="B19:D25"/>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11</vt:i4>
      </vt:variant>
    </vt:vector>
  </HeadingPairs>
  <TitlesOfParts>
    <vt:vector size="11" baseType="lpstr">
      <vt:lpstr>Übersicht</vt:lpstr>
      <vt:lpstr>60-40 Portfolio</vt:lpstr>
      <vt:lpstr>Core Satellite</vt:lpstr>
      <vt:lpstr>Allwetter-Portfolio</vt:lpstr>
      <vt:lpstr>Pantoffel-Portfolio</vt:lpstr>
      <vt:lpstr>Weltportfolio LVL 1</vt:lpstr>
      <vt:lpstr>Weltportfolio LVL 2</vt:lpstr>
      <vt:lpstr>Weltportfolio ETF</vt:lpstr>
      <vt:lpstr>Weltportfolio ETF 2</vt:lpstr>
      <vt:lpstr>Mutli Cap</vt:lpstr>
      <vt:lpstr>Eigene Strategie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Borja Terruli</cp:lastModifiedBy>
  <dcterms:created xsi:type="dcterms:W3CDTF">2024-10-21T07:20:47Z</dcterms:created>
  <dcterms:modified xsi:type="dcterms:W3CDTF">2025-01-31T12:56:56Z</dcterms:modified>
</cp:coreProperties>
</file>